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1SV\OneDrive - PGE\Desktop\"/>
    </mc:Choice>
  </mc:AlternateContent>
  <xr:revisionPtr revIDLastSave="20" documentId="8_{B09916C9-C414-427C-B946-A7701F3A4C9C}" xr6:coauthVersionLast="44" xr6:coauthVersionMax="44" xr10:uidLastSave="{C50E73CA-76A2-42B2-B91B-DC29C809631D}"/>
  <bookViews>
    <workbookView xWindow="2892" yWindow="4572" windowWidth="19200" windowHeight="11388" firstSheet="1" activeTab="1" xr2:uid="{9C1C48CF-63A1-428E-B0C7-0279B71CF848}"/>
  </bookViews>
  <sheets>
    <sheet name="NFS" sheetId="5" state="hidden" r:id="rId1"/>
    <sheet name="Dashboard" sheetId="1" r:id="rId2"/>
    <sheet name="min inventory" sheetId="2" state="hidden" r:id="rId3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5" i="1" l="1"/>
  <c r="F6" i="1"/>
  <c r="F7" i="1"/>
  <c r="F9" i="1"/>
  <c r="F10" i="1"/>
  <c r="F4" i="1"/>
  <c r="E13" i="1"/>
  <c r="E14" i="1"/>
  <c r="E12" i="1"/>
  <c r="E15" i="1"/>
  <c r="E11" i="1"/>
  <c r="D4" i="1"/>
  <c r="C5" i="1"/>
  <c r="C6" i="1" s="1"/>
  <c r="D6" i="1" s="1"/>
  <c r="D5" i="1" l="1"/>
  <c r="C7" i="1"/>
  <c r="D7" i="1" s="1"/>
  <c r="C8" i="1" l="1"/>
  <c r="D8" i="1" s="1"/>
  <c r="C9" i="1" l="1"/>
  <c r="D9" i="1" s="1"/>
  <c r="C10" i="1" l="1"/>
  <c r="D10" i="1" s="1"/>
  <c r="C11" i="1" l="1"/>
  <c r="D11" i="1" s="1"/>
  <c r="C12" i="1" l="1"/>
  <c r="D12" i="1" s="1"/>
  <c r="C13" i="1" l="1"/>
  <c r="D13" i="1" s="1"/>
  <c r="C14" i="1" l="1"/>
  <c r="D14" i="1" s="1"/>
  <c r="C15" i="1" l="1"/>
  <c r="D15" i="1" s="1"/>
  <c r="J5" i="2" l="1"/>
  <c r="E3" i="2"/>
  <c r="E4" i="2" l="1"/>
  <c r="E5" i="2" l="1"/>
  <c r="E6" i="2" l="1"/>
  <c r="E7" i="2" l="1"/>
  <c r="E8" i="2" l="1"/>
  <c r="E9" i="2" l="1"/>
  <c r="E10" i="2" l="1"/>
  <c r="E11" i="2" l="1"/>
  <c r="E12" i="2" l="1"/>
  <c r="E13" i="2" s="1"/>
</calcChain>
</file>

<file path=xl/sharedStrings.xml><?xml version="1.0" encoding="utf-8"?>
<sst xmlns="http://schemas.openxmlformats.org/spreadsheetml/2006/main" count="47" uniqueCount="33">
  <si>
    <t>Max Wth</t>
  </si>
  <si>
    <t>Max Inj</t>
  </si>
  <si>
    <t>Min Inv</t>
  </si>
  <si>
    <t>By April 30</t>
  </si>
  <si>
    <t>0% x Annual Inventory</t>
  </si>
  <si>
    <t>Injection</t>
  </si>
  <si>
    <t>By May 31</t>
  </si>
  <si>
    <t>By June 30</t>
  </si>
  <si>
    <t>By July 31</t>
  </si>
  <si>
    <t>Annual Inventory/214 days x 122 days x 50%</t>
  </si>
  <si>
    <t>By August 31</t>
  </si>
  <si>
    <t>Annual Inventory/214 days x 153 days x 60%</t>
  </si>
  <si>
    <t>By September 30</t>
  </si>
  <si>
    <t>Annual Inventory/214 days x 183 days x 70%</t>
  </si>
  <si>
    <t>By October 31</t>
  </si>
  <si>
    <t>Annual Inventory/214 days x 214 days x 75%</t>
  </si>
  <si>
    <t>By November 30</t>
  </si>
  <si>
    <t>80% x Annual Inventory</t>
  </si>
  <si>
    <t>Withdrawal</t>
  </si>
  <si>
    <t>By December 31</t>
  </si>
  <si>
    <t>50% x Annual Inventory</t>
  </si>
  <si>
    <t>By January 31</t>
  </si>
  <si>
    <t>15% x Annual Inventory</t>
  </si>
  <si>
    <t>By February 28</t>
  </si>
  <si>
    <t>5% x Annual Inventory</t>
  </si>
  <si>
    <t>By March 31</t>
  </si>
  <si>
    <t>%</t>
  </si>
  <si>
    <t>Days</t>
  </si>
  <si>
    <t>0190NFST01</t>
  </si>
  <si>
    <t>0190NFST02</t>
  </si>
  <si>
    <t>Date</t>
  </si>
  <si>
    <t>Inv (Dth)</t>
  </si>
  <si>
    <t xml:space="preserve">Directions: Change number in yellow highlighted cell.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</si>
</sst>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" fontId="0" fillId="0" borderId="0" xfId="0" applyNumberFormat="1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3" fontId="0" fillId="3" borderId="0" xfId="0" quotePrefix="1" applyNumberFormat="1" applyFill="1" applyProtection="1">
      <protection locked="0"/>
    </xf>
    <xf numFmtId="0" fontId="3" fillId="0" borderId="1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16" fontId="0" fillId="0" borderId="4" xfId="0" applyNumberFormat="1" applyBorder="1" applyProtection="1"/>
    <xf numFmtId="164" fontId="0" fillId="2" borderId="0" xfId="1" applyNumberFormat="1" applyFont="1" applyFill="1" applyBorder="1" applyProtection="1"/>
    <xf numFmtId="164" fontId="0" fillId="0" borderId="0" xfId="1" applyNumberFormat="1" applyFont="1" applyBorder="1" applyProtection="1"/>
    <xf numFmtId="164" fontId="0" fillId="2" borderId="5" xfId="1" applyNumberFormat="1" applyFont="1" applyFill="1" applyBorder="1" applyProtection="1"/>
    <xf numFmtId="16" fontId="0" fillId="0" borderId="6" xfId="0" applyNumberFormat="1" applyBorder="1" applyProtection="1"/>
    <xf numFmtId="164" fontId="0" fillId="2" borderId="7" xfId="1" applyNumberFormat="1" applyFont="1" applyFill="1" applyBorder="1" applyProtection="1"/>
    <xf numFmtId="164" fontId="0" fillId="0" borderId="7" xfId="1" applyNumberFormat="1" applyFont="1" applyBorder="1" applyProtection="1"/>
    <xf numFmtId="164" fontId="0" fillId="2" borderId="8" xfId="1" applyNumberFormat="1" applyFont="1" applyFill="1" applyBorder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122971</xdr:colOff>
      <xdr:row>27</xdr:row>
      <xdr:rowOff>132809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F4F686-D6D9-4414-88A6-D576A855E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52500"/>
          <a:ext cx="6828571" cy="43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24</xdr:col>
      <xdr:colOff>122971</xdr:colOff>
      <xdr:row>27</xdr:row>
      <xdr:rowOff>132809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33B159-082A-491C-8BB2-82AEE709B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952500"/>
          <a:ext cx="6828571" cy="43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12</xdr:col>
      <xdr:colOff>122971</xdr:colOff>
      <xdr:row>58</xdr:row>
      <xdr:rowOff>132809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9D4EC9-49D1-429A-8612-88F698011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58000"/>
          <a:ext cx="6828571" cy="4323809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5</xdr:row>
      <xdr:rowOff>0</xdr:rowOff>
    </xdr:from>
    <xdr:to>
      <xdr:col>37</xdr:col>
      <xdr:colOff>208609</xdr:colOff>
      <xdr:row>30</xdr:row>
      <xdr:rowOff>161309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4A2FD2-41C5-413B-92D3-A659BE87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0" y="952500"/>
          <a:ext cx="7523809" cy="49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36</xdr:row>
      <xdr:rowOff>0</xdr:rowOff>
    </xdr:from>
    <xdr:to>
      <xdr:col>25</xdr:col>
      <xdr:colOff>208609</xdr:colOff>
      <xdr:row>61</xdr:row>
      <xdr:rowOff>161309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17A24E-BCBD-4E31-B193-F7A8A4A2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6858000"/>
          <a:ext cx="7523809" cy="49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8DE3-A026-4C05-8C33-3F3CF3F0DB98}">
  <sheetPr codeName="Sheet3"/>
  <dimension ref="B5:B35"/>
  <sheetViews>
    <sheetView showGridLines="0" workbookViewId="0">
      <selection activeCell="H34" sqref="H34"/>
    </sheetView>
  </sheetViews>
  <sheetFormatPr defaultRowHeight="14.4" x14ac:dyDescent="0.3"/>
  <sheetData>
    <row r="5" spans="2:2" x14ac:dyDescent="0.3">
      <c r="B5" t="s">
        <v>28</v>
      </c>
    </row>
    <row r="35" spans="2:2" x14ac:dyDescent="0.3">
      <c r="B35" t="s">
        <v>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8DAA7-47A3-40A6-80C4-F5F060DEE39D}">
  <sheetPr codeName="Sheet1"/>
  <dimension ref="A1:F15"/>
  <sheetViews>
    <sheetView showGridLines="0" tabSelected="1" workbookViewId="0">
      <selection activeCell="A4" sqref="A4"/>
    </sheetView>
  </sheetViews>
  <sheetFormatPr defaultRowHeight="14.4" x14ac:dyDescent="0.3"/>
  <cols>
    <col min="1" max="1" width="8.88671875" style="18"/>
    <col min="2" max="2" width="11.109375" style="18" bestFit="1" customWidth="1"/>
    <col min="3" max="3" width="12.5546875" style="18" bestFit="1" customWidth="1"/>
    <col min="4" max="4" width="8.88671875" style="18" bestFit="1" customWidth="1"/>
    <col min="5" max="5" width="7.44140625" style="18" bestFit="1" customWidth="1"/>
    <col min="6" max="16384" width="8.88671875" style="18"/>
  </cols>
  <sheetData>
    <row r="1" spans="1:6" x14ac:dyDescent="0.3">
      <c r="A1" s="17" t="s">
        <v>32</v>
      </c>
    </row>
    <row r="2" spans="1:6" ht="15" thickBot="1" x14ac:dyDescent="0.35"/>
    <row r="3" spans="1:6" x14ac:dyDescent="0.3">
      <c r="A3" s="19" t="s">
        <v>31</v>
      </c>
      <c r="C3" s="5" t="s">
        <v>30</v>
      </c>
      <c r="D3" s="6" t="s">
        <v>2</v>
      </c>
      <c r="E3" s="7" t="s">
        <v>0</v>
      </c>
      <c r="F3" s="8" t="s">
        <v>1</v>
      </c>
    </row>
    <row r="4" spans="1:6" x14ac:dyDescent="0.3">
      <c r="A4" s="4">
        <v>10000</v>
      </c>
      <c r="C4" s="9">
        <v>43951</v>
      </c>
      <c r="D4" s="10">
        <f>+VLOOKUP(C4,'min inventory'!$E$2:$H$13,2,FALSE)*VLOOKUP(C4,'min inventory'!$E$2:$H$13,3,FALSE)*VLOOKUP(C4,'min inventory'!$E$2:$H$13,4,FALSE)*$A$4</f>
        <v>0</v>
      </c>
      <c r="E4" s="11">
        <v>0</v>
      </c>
      <c r="F4" s="12">
        <f t="shared" ref="F4:F10" si="0">+$A$4*25/5175</f>
        <v>48.309178743961354</v>
      </c>
    </row>
    <row r="5" spans="1:6" x14ac:dyDescent="0.3">
      <c r="C5" s="9">
        <f t="shared" ref="C5:C15" si="1">EOMONTH(C4,1)</f>
        <v>43982</v>
      </c>
      <c r="D5" s="10">
        <f>+VLOOKUP(C5,'min inventory'!$E$2:$H$13,2,FALSE)*VLOOKUP(C5,'min inventory'!$E$2:$H$13,3,FALSE)*VLOOKUP(C5,'min inventory'!$E$2:$H$13,4,FALSE)*$A$4</f>
        <v>0</v>
      </c>
      <c r="E5" s="11">
        <v>0</v>
      </c>
      <c r="F5" s="12">
        <f t="shared" si="0"/>
        <v>48.309178743961354</v>
      </c>
    </row>
    <row r="6" spans="1:6" x14ac:dyDescent="0.3">
      <c r="C6" s="9">
        <f t="shared" si="1"/>
        <v>44012</v>
      </c>
      <c r="D6" s="10">
        <f>+VLOOKUP(C6,'min inventory'!$E$2:$H$13,2,FALSE)*VLOOKUP(C6,'min inventory'!$E$2:$H$13,3,FALSE)*VLOOKUP(C6,'min inventory'!$E$2:$H$13,4,FALSE)*$A$4</f>
        <v>0</v>
      </c>
      <c r="E6" s="11">
        <v>0</v>
      </c>
      <c r="F6" s="12">
        <f t="shared" si="0"/>
        <v>48.309178743961354</v>
      </c>
    </row>
    <row r="7" spans="1:6" x14ac:dyDescent="0.3">
      <c r="C7" s="9">
        <f t="shared" si="1"/>
        <v>44043</v>
      </c>
      <c r="D7" s="10">
        <f>+$A$4/VLOOKUP(C7,'min inventory'!$E$2:$H$13,2,FALSE)*VLOOKUP(C7,'min inventory'!$E$2:$H$13,3,FALSE)*VLOOKUP(C7,'min inventory'!$E$2:$H$13,4,FALSE)</f>
        <v>2850.4672897196265</v>
      </c>
      <c r="E7" s="11">
        <v>0</v>
      </c>
      <c r="F7" s="12">
        <f t="shared" si="0"/>
        <v>48.309178743961354</v>
      </c>
    </row>
    <row r="8" spans="1:6" x14ac:dyDescent="0.3">
      <c r="C8" s="9">
        <f t="shared" si="1"/>
        <v>44074</v>
      </c>
      <c r="D8" s="10">
        <f>+$A$4/VLOOKUP(C8,'min inventory'!$E$2:$H$13,2,FALSE)*VLOOKUP(C8,'min inventory'!$E$2:$H$13,3,FALSE)*VLOOKUP(C8,'min inventory'!$E$2:$H$13,4,FALSE)</f>
        <v>4289.7196261682238</v>
      </c>
      <c r="E8" s="11">
        <v>0</v>
      </c>
      <c r="F8" s="12">
        <f t="shared" si="0"/>
        <v>48.309178743961354</v>
      </c>
    </row>
    <row r="9" spans="1:6" x14ac:dyDescent="0.3">
      <c r="C9" s="9">
        <f t="shared" si="1"/>
        <v>44104</v>
      </c>
      <c r="D9" s="10">
        <f>+$A$4/VLOOKUP(C9,'min inventory'!$E$2:$H$13,2,FALSE)*VLOOKUP(C9,'min inventory'!$E$2:$H$13,3,FALSE)*VLOOKUP(C9,'min inventory'!$E$2:$H$13,4,FALSE)</f>
        <v>5985.9813084112147</v>
      </c>
      <c r="E9" s="11">
        <v>0</v>
      </c>
      <c r="F9" s="12">
        <f t="shared" si="0"/>
        <v>48.309178743961354</v>
      </c>
    </row>
    <row r="10" spans="1:6" x14ac:dyDescent="0.3">
      <c r="C10" s="9">
        <f t="shared" si="1"/>
        <v>44135</v>
      </c>
      <c r="D10" s="10">
        <f>+$A$4/VLOOKUP(C10,'min inventory'!$E$2:$H$13,2,FALSE)*VLOOKUP(C10,'min inventory'!$E$2:$H$13,3,FALSE)*VLOOKUP(C10,'min inventory'!$E$2:$H$13,4,FALSE)</f>
        <v>7500</v>
      </c>
      <c r="E10" s="11">
        <v>0</v>
      </c>
      <c r="F10" s="12">
        <f t="shared" si="0"/>
        <v>48.309178743961354</v>
      </c>
    </row>
    <row r="11" spans="1:6" x14ac:dyDescent="0.3">
      <c r="C11" s="9">
        <f t="shared" si="1"/>
        <v>44165</v>
      </c>
      <c r="D11" s="10">
        <f>+$A$4/VLOOKUP(C11,'min inventory'!$E$2:$H$13,2,FALSE)*VLOOKUP(C11,'min inventory'!$E$2:$H$13,3,FALSE)*VLOOKUP(C11,'min inventory'!$E$2:$H$13,4,FALSE)</f>
        <v>8000</v>
      </c>
      <c r="E11" s="11">
        <f>($A$4*318000)/5175000/2</f>
        <v>307.24637681159419</v>
      </c>
      <c r="F11" s="12">
        <v>0</v>
      </c>
    </row>
    <row r="12" spans="1:6" x14ac:dyDescent="0.3">
      <c r="C12" s="9">
        <f t="shared" si="1"/>
        <v>44196</v>
      </c>
      <c r="D12" s="10">
        <f>+$A$4/VLOOKUP(C12,'min inventory'!$E$2:$H$13,2,FALSE)*VLOOKUP(C12,'min inventory'!$E$2:$H$13,3,FALSE)*VLOOKUP(C12,'min inventory'!$E$2:$H$13,4,FALSE)</f>
        <v>5000</v>
      </c>
      <c r="E12" s="11">
        <f>($A$4*318000)/5175000</f>
        <v>614.49275362318838</v>
      </c>
      <c r="F12" s="12">
        <v>0</v>
      </c>
    </row>
    <row r="13" spans="1:6" x14ac:dyDescent="0.3">
      <c r="C13" s="9">
        <f t="shared" si="1"/>
        <v>44227</v>
      </c>
      <c r="D13" s="10">
        <f>+$A$4/VLOOKUP(C13,'min inventory'!$E$2:$H$13,2,FALSE)*VLOOKUP(C13,'min inventory'!$E$2:$H$13,3,FALSE)*VLOOKUP(C13,'min inventory'!$E$2:$H$13,4,FALSE)</f>
        <v>1500</v>
      </c>
      <c r="E13" s="11">
        <f>($A$4*318000)/5175000</f>
        <v>614.49275362318838</v>
      </c>
      <c r="F13" s="12">
        <v>0</v>
      </c>
    </row>
    <row r="14" spans="1:6" x14ac:dyDescent="0.3">
      <c r="C14" s="9">
        <f t="shared" si="1"/>
        <v>44255</v>
      </c>
      <c r="D14" s="10">
        <f>+$A$4/VLOOKUP(C14,'min inventory'!$E$2:$H$13,2,FALSE)*VLOOKUP(C14,'min inventory'!$E$2:$H$13,3,FALSE)*VLOOKUP(C14,'min inventory'!$E$2:$H$13,4,FALSE)</f>
        <v>500</v>
      </c>
      <c r="E14" s="11">
        <f>($A$4*318000)/5175000</f>
        <v>614.49275362318838</v>
      </c>
      <c r="F14" s="12">
        <v>0</v>
      </c>
    </row>
    <row r="15" spans="1:6" ht="15" thickBot="1" x14ac:dyDescent="0.35">
      <c r="C15" s="13">
        <f t="shared" si="1"/>
        <v>44286</v>
      </c>
      <c r="D15" s="14">
        <f>+$A$4/VLOOKUP(C15,'min inventory'!$E$2:$H$13,2,FALSE)*VLOOKUP(C15,'min inventory'!$E$2:$H$13,3,FALSE)*VLOOKUP(C15,'min inventory'!$E$2:$H$13,4,FALSE)</f>
        <v>0</v>
      </c>
      <c r="E15" s="15">
        <f>($A$4*318000)/5175000/2</f>
        <v>307.24637681159419</v>
      </c>
      <c r="F15" s="16">
        <v>0</v>
      </c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BDB2-13E2-4EBB-9A83-6225996CC85F}">
  <sheetPr codeName="Sheet6"/>
  <dimension ref="B1:J21"/>
  <sheetViews>
    <sheetView showGridLines="0" workbookViewId="0">
      <selection sqref="A1:XFD1048576"/>
    </sheetView>
  </sheetViews>
  <sheetFormatPr defaultRowHeight="14.4" x14ac:dyDescent="0.3"/>
  <cols>
    <col min="2" max="4" width="22.44140625" customWidth="1"/>
  </cols>
  <sheetData>
    <row r="1" spans="2:10" x14ac:dyDescent="0.3">
      <c r="F1" t="s">
        <v>27</v>
      </c>
      <c r="G1" t="s">
        <v>27</v>
      </c>
      <c r="H1" t="s">
        <v>26</v>
      </c>
    </row>
    <row r="2" spans="2:10" x14ac:dyDescent="0.3">
      <c r="B2" s="2" t="s">
        <v>3</v>
      </c>
      <c r="C2" s="2" t="s">
        <v>4</v>
      </c>
      <c r="D2" s="3" t="s">
        <v>5</v>
      </c>
      <c r="E2" s="1">
        <v>43951</v>
      </c>
      <c r="F2">
        <v>1</v>
      </c>
      <c r="G2">
        <v>1</v>
      </c>
      <c r="H2">
        <v>0</v>
      </c>
    </row>
    <row r="3" spans="2:10" x14ac:dyDescent="0.3">
      <c r="B3" s="2" t="s">
        <v>6</v>
      </c>
      <c r="C3" s="2" t="s">
        <v>4</v>
      </c>
      <c r="D3" s="3" t="s">
        <v>5</v>
      </c>
      <c r="E3" s="1">
        <f>+EOMONTH(E2,1)</f>
        <v>43982</v>
      </c>
      <c r="F3">
        <v>1</v>
      </c>
      <c r="G3">
        <v>1</v>
      </c>
      <c r="H3">
        <v>0</v>
      </c>
    </row>
    <row r="4" spans="2:10" x14ac:dyDescent="0.3">
      <c r="B4" s="2" t="s">
        <v>7</v>
      </c>
      <c r="C4" s="2" t="s">
        <v>4</v>
      </c>
      <c r="D4" s="3" t="s">
        <v>5</v>
      </c>
      <c r="E4" s="1">
        <f t="shared" ref="E4:E13" si="0">+EOMONTH(E3,1)</f>
        <v>44012</v>
      </c>
      <c r="F4">
        <v>1</v>
      </c>
      <c r="G4">
        <v>1</v>
      </c>
      <c r="H4">
        <v>0</v>
      </c>
    </row>
    <row r="5" spans="2:10" ht="27.6" x14ac:dyDescent="0.3">
      <c r="B5" s="2" t="s">
        <v>8</v>
      </c>
      <c r="C5" s="2" t="s">
        <v>9</v>
      </c>
      <c r="D5" s="3" t="s">
        <v>5</v>
      </c>
      <c r="E5" s="1">
        <f t="shared" si="0"/>
        <v>44043</v>
      </c>
      <c r="F5">
        <v>214</v>
      </c>
      <c r="G5">
        <v>122</v>
      </c>
      <c r="H5">
        <v>0.5</v>
      </c>
      <c r="J5">
        <f>+E21/F5*G5*H5</f>
        <v>2850.4672897196265</v>
      </c>
    </row>
    <row r="6" spans="2:10" ht="27.6" x14ac:dyDescent="0.3">
      <c r="B6" s="2" t="s">
        <v>10</v>
      </c>
      <c r="C6" s="2" t="s">
        <v>11</v>
      </c>
      <c r="D6" s="3" t="s">
        <v>5</v>
      </c>
      <c r="E6" s="1">
        <f t="shared" si="0"/>
        <v>44074</v>
      </c>
      <c r="F6">
        <v>214</v>
      </c>
      <c r="G6">
        <v>153</v>
      </c>
      <c r="H6">
        <v>0.6</v>
      </c>
    </row>
    <row r="7" spans="2:10" ht="27.6" x14ac:dyDescent="0.3">
      <c r="B7" s="2" t="s">
        <v>12</v>
      </c>
      <c r="C7" s="2" t="s">
        <v>13</v>
      </c>
      <c r="D7" s="3" t="s">
        <v>5</v>
      </c>
      <c r="E7" s="1">
        <f t="shared" si="0"/>
        <v>44104</v>
      </c>
      <c r="F7">
        <v>214</v>
      </c>
      <c r="G7">
        <v>183</v>
      </c>
      <c r="H7">
        <v>0.7</v>
      </c>
    </row>
    <row r="8" spans="2:10" ht="27.6" x14ac:dyDescent="0.3">
      <c r="B8" s="2" t="s">
        <v>14</v>
      </c>
      <c r="C8" s="2" t="s">
        <v>15</v>
      </c>
      <c r="D8" s="3" t="s">
        <v>5</v>
      </c>
      <c r="E8" s="1">
        <f t="shared" si="0"/>
        <v>44135</v>
      </c>
      <c r="F8">
        <v>214</v>
      </c>
      <c r="G8">
        <v>214</v>
      </c>
      <c r="H8">
        <v>0.75</v>
      </c>
    </row>
    <row r="9" spans="2:10" x14ac:dyDescent="0.3">
      <c r="B9" s="2" t="s">
        <v>16</v>
      </c>
      <c r="C9" s="2" t="s">
        <v>17</v>
      </c>
      <c r="D9" s="3" t="s">
        <v>18</v>
      </c>
      <c r="E9" s="1">
        <f t="shared" si="0"/>
        <v>44165</v>
      </c>
      <c r="F9">
        <v>1</v>
      </c>
      <c r="G9">
        <v>1</v>
      </c>
      <c r="H9">
        <v>0.8</v>
      </c>
    </row>
    <row r="10" spans="2:10" x14ac:dyDescent="0.3">
      <c r="B10" s="2" t="s">
        <v>19</v>
      </c>
      <c r="C10" s="2" t="s">
        <v>20</v>
      </c>
      <c r="D10" s="3" t="s">
        <v>18</v>
      </c>
      <c r="E10" s="1">
        <f t="shared" si="0"/>
        <v>44196</v>
      </c>
      <c r="F10">
        <v>1</v>
      </c>
      <c r="G10">
        <v>1</v>
      </c>
      <c r="H10">
        <v>0.5</v>
      </c>
    </row>
    <row r="11" spans="2:10" x14ac:dyDescent="0.3">
      <c r="B11" s="2" t="s">
        <v>21</v>
      </c>
      <c r="C11" s="2" t="s">
        <v>22</v>
      </c>
      <c r="D11" s="3" t="s">
        <v>18</v>
      </c>
      <c r="E11" s="1">
        <f t="shared" si="0"/>
        <v>44227</v>
      </c>
      <c r="F11">
        <v>1</v>
      </c>
      <c r="G11">
        <v>1</v>
      </c>
      <c r="H11">
        <v>0.15</v>
      </c>
    </row>
    <row r="12" spans="2:10" x14ac:dyDescent="0.3">
      <c r="B12" s="2" t="s">
        <v>23</v>
      </c>
      <c r="C12" s="2" t="s">
        <v>24</v>
      </c>
      <c r="D12" s="3" t="s">
        <v>18</v>
      </c>
      <c r="E12" s="1">
        <f t="shared" si="0"/>
        <v>44255</v>
      </c>
      <c r="F12">
        <v>1</v>
      </c>
      <c r="G12">
        <v>1</v>
      </c>
      <c r="H12">
        <v>0.05</v>
      </c>
    </row>
    <row r="13" spans="2:10" x14ac:dyDescent="0.3">
      <c r="B13" s="2" t="s">
        <v>25</v>
      </c>
      <c r="C13" s="2" t="s">
        <v>4</v>
      </c>
      <c r="D13" s="3" t="s">
        <v>18</v>
      </c>
      <c r="E13" s="1">
        <f t="shared" si="0"/>
        <v>44286</v>
      </c>
      <c r="F13">
        <v>1</v>
      </c>
      <c r="G13">
        <v>1</v>
      </c>
      <c r="H13">
        <v>0</v>
      </c>
    </row>
    <row r="21" spans="5:5" x14ac:dyDescent="0.3">
      <c r="E21">
        <v>10000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0B6C477E8834FA3E069FFFB5E318C" ma:contentTypeVersion="11" ma:contentTypeDescription="Create a new document." ma:contentTypeScope="" ma:versionID="4d4e89bd05f79f14cf78a814a05f7333">
  <xsd:schema xmlns:xsd="http://www.w3.org/2001/XMLSchema" xmlns:xs="http://www.w3.org/2001/XMLSchema" xmlns:p="http://schemas.microsoft.com/office/2006/metadata/properties" xmlns:ns3="28fe2fc0-16cb-4397-832b-472e0da047fa" xmlns:ns4="6a8ffb7a-4736-4775-a897-ca2b2a52c6ab" targetNamespace="http://schemas.microsoft.com/office/2006/metadata/properties" ma:root="true" ma:fieldsID="1d421e50a2c652b24f6307b2adb00fa8" ns3:_="" ns4:_="">
    <xsd:import namespace="28fe2fc0-16cb-4397-832b-472e0da047fa"/>
    <xsd:import namespace="6a8ffb7a-4736-4775-a897-ca2b2a52c6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2fc0-16cb-4397-832b-472e0da047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ffb7a-4736-4775-a897-ca2b2a52c6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D7F1B3-EC14-4C9F-AF4D-1DE6C698CEDC}">
  <ds:schemaRefs>
    <ds:schemaRef ds:uri="28fe2fc0-16cb-4397-832b-472e0da047fa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a8ffb7a-4736-4775-a897-ca2b2a52c6a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97BD24-33C1-4EAC-9776-865C732AC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2fc0-16cb-4397-832b-472e0da047fa"/>
    <ds:schemaRef ds:uri="6a8ffb7a-4736-4775-a897-ca2b2a52c6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9F517-1904-4B11-8E44-5D4FDB09D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NFS</vt:lpstr>
      <vt:lpstr>Dashboard</vt:lpstr>
      <vt:lpstr>min inventory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James</dc:creator>
  <cp:lastModifiedBy>Siskos, Vasilis</cp:lastModifiedBy>
  <dcterms:created xsi:type="dcterms:W3CDTF">2020-02-19T19:21:29Z</dcterms:created>
  <dcterms:modified xsi:type="dcterms:W3CDTF">2020-04-09T16:32:17Z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0x0101005310B6C477E8834FA3E069FFFB5E318C</vt:lpwstr>
  </property>
</Properties>
</file>