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Users\vxay\Downloads\"/>
    </mc:Choice>
  </mc:AlternateContent>
  <xr:revisionPtr revIDLastSave="0" documentId="8_{A7726342-D3CC-467D-A06A-1363CB22A6F4}" xr6:coauthVersionLast="47" xr6:coauthVersionMax="47" xr10:uidLastSave="{00000000-0000-0000-0000-000000000000}"/>
  <bookViews>
    <workbookView xWindow="-110" yWindow="-110" windowWidth="19420" windowHeight="10420" tabRatio="934" firstSheet="1" activeTab="1" xr2:uid="{00000000-000D-0000-FFFF-FFFF00000000}"/>
  </bookViews>
  <sheets>
    <sheet name="Required Revisions" sheetId="26" state="hidden" r:id="rId1"/>
    <sheet name="Instructions" sheetId="28" r:id="rId2"/>
    <sheet name="Participant Information" sheetId="21" r:id="rId3"/>
    <sheet name="Offer Information" sheetId="19" r:id="rId4"/>
    <sheet name="Supply_Chain_Responsibility" sheetId="27" r:id="rId5"/>
    <sheet name="Optional - Monthly Registration" sheetId="23" r:id="rId6"/>
    <sheet name="Evaluation_No Inputs Required" sheetId="25" r:id="rId7"/>
    <sheet name="RA Prices_No Inputs Required" sheetId="24" r:id="rId8"/>
    <sheet name="spf" sheetId="29" state="hidden" r:id="rId9"/>
    <sheet name="Drop-down Lists" sheetId="20"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8</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tn1" localSheetId="0">'Required Revisions'!$I$18</definedName>
    <definedName name="_ftnref1" localSheetId="0">'Required Revisions'!$I$7</definedName>
    <definedName name="_Offer_Number">'Drop-down Lists'!$B$3:$B$23</definedName>
    <definedName name="_PDR_RDRR">'Drop-down Lists'!$H$3:$H$5</definedName>
    <definedName name="_product">'Drop-down Lists'!$F$3:$F$35</definedName>
    <definedName name="_res_nonres">'Drop-down Lists'!$D$3:$D$5</definedName>
    <definedName name="Acknowledgement">[1]Participant_Information!$P$30</definedName>
    <definedName name="AffirmationElectronicSignature" localSheetId="2">'Participant Information'!$C$74</definedName>
    <definedName name="AffirmationSignatureYesNo" localSheetId="2">'Participant Information'!$K$74</definedName>
    <definedName name="AffirmationTitle" localSheetId="2">'Participant Information'!$C$75</definedName>
    <definedName name="AffirmationYesNo" localSheetId="2">'Participant Information'!$K$72</definedName>
    <definedName name="AggragatorTechnologyText" localSheetId="6">'Participant Information'!$E$34</definedName>
    <definedName name="AggragatorTechnologyText" localSheetId="3">'Participant Information'!$E$34</definedName>
    <definedName name="Attest_Sig_YN">[1]Participant_Information!$P$43</definedName>
    <definedName name="AttestationElectronicSignature" localSheetId="2">'Participant Information'!$C$68</definedName>
    <definedName name="AttestationSignatureYesNo" localSheetId="2">'Participant Information'!$K$68</definedName>
    <definedName name="AttestationTitle" localSheetId="2">'Participant Information'!$C$69</definedName>
    <definedName name="AttestationYesNo" localSheetId="2">'Participant Information'!$K$66</definedName>
    <definedName name="AttestSignature">[1]Participant_Information!$D$43</definedName>
    <definedName name="AttestSignature_Title">[1]Participant_Information!$D$44</definedName>
    <definedName name="AttestYN">[1]Participant_Information!$P$42</definedName>
    <definedName name="AuthorizationElectronicSignature" localSheetId="2">'Participant Information'!$C$62</definedName>
    <definedName name="AuthorizationSignatureYesNo" localSheetId="2">'Participant Information'!$K$62</definedName>
    <definedName name="AuthorizationTitle" localSheetId="2">'Participant Information'!$C$63</definedName>
    <definedName name="AuthorizationYesNo" localSheetId="2">'Participant Information'!$K$60</definedName>
    <definedName name="Bidder75" localSheetId="2">'Participant Information'!$E$44</definedName>
    <definedName name="Bidder75">spf!$B$8</definedName>
    <definedName name="Bidder95" localSheetId="2">'Participant Information'!$E$45</definedName>
    <definedName name="Bidder95">spf!$B$9</definedName>
    <definedName name="BidderCity" localSheetId="2">'Participant Information'!$C$12</definedName>
    <definedName name="BidderContact01Email" localSheetId="2">'Participant Information'!$C$19</definedName>
    <definedName name="BidderContact01FirstName" localSheetId="2">'Participant Information'!$C$14</definedName>
    <definedName name="BidderContact01LastName" localSheetId="2">'Participant Information'!$C$15</definedName>
    <definedName name="BidderContact01Phone01" localSheetId="2">'Participant Information'!$C$17</definedName>
    <definedName name="BidderContact01Phone02" localSheetId="2">'Participant Information'!$C$18</definedName>
    <definedName name="BidderContact01Title" localSheetId="2">'Participant Information'!$C$16</definedName>
    <definedName name="BidderContact02Email" localSheetId="2">'Participant Information'!$F$19</definedName>
    <definedName name="BidderContact02FirstName" localSheetId="2">'Participant Information'!$F$14</definedName>
    <definedName name="BidderContact02LastName" localSheetId="2">'Participant Information'!$F$15</definedName>
    <definedName name="BidderContact02Phone01" localSheetId="2">'Participant Information'!$F$17</definedName>
    <definedName name="BidderContact02Phone02" localSheetId="2">'Participant Information'!$F$18</definedName>
    <definedName name="BidderContact02Title" localSheetId="2">'Participant Information'!$F$16</definedName>
    <definedName name="BidderName" localSheetId="2">'Participant Information'!$C$10</definedName>
    <definedName name="BidderState" localSheetId="2">'Participant Information'!$E$12</definedName>
    <definedName name="BidderStreetAddress" localSheetId="2">'Participant Information'!$C$11</definedName>
    <definedName name="BidderZipCode" localSheetId="2">'Participant Information'!$I$12</definedName>
    <definedName name="BidID">[1]Index!$C$4</definedName>
    <definedName name="BidID.Offer" localSheetId="1" hidden="1">[4]Index!$A$16</definedName>
    <definedName name="BidID.Offer" localSheetId="4" hidden="1">[4]Index!$A$16</definedName>
    <definedName name="BidID.Offer" hidden="1">[2]Index!$A$16</definedName>
    <definedName name="BidID.RFONm" localSheetId="1" hidden="1">[4]Index!$A$22</definedName>
    <definedName name="BidID.RFONm" localSheetId="4" hidden="1">[4]Index!$A$22</definedName>
    <definedName name="BidID.RFONm" hidden="1">[2]Index!$A$22</definedName>
    <definedName name="BidID.RFOYr" localSheetId="1" hidden="1">[4]Index!$A$24</definedName>
    <definedName name="BidID.RFOYr" localSheetId="4" hidden="1">[4]Index!$A$24</definedName>
    <definedName name="BidID.RFOYr" hidden="1">[2]Index!$A$24</definedName>
    <definedName name="BidID.TotalOffers" localSheetId="1" hidden="1">[4]Index!$A$20</definedName>
    <definedName name="BidID.TotalOffers" localSheetId="4" hidden="1">[4]Index!$A$20</definedName>
    <definedName name="BidID.TotalOffers" hidden="1">[2]Index!$A$20</definedName>
    <definedName name="BidID.Variant" localSheetId="1" hidden="1">[4]Index!$A$18</definedName>
    <definedName name="BidID.Variant" localSheetId="4" hidden="1">[4]Index!$A$18</definedName>
    <definedName name="BidID.Variant" hidden="1">[2]Index!$A$18</definedName>
    <definedName name="BidID_Developer">[1]Index!$C$5</definedName>
    <definedName name="BidID_Project">[1]Index!$C$6</definedName>
    <definedName name="BidID_RFOIssuance">[1]Index!$C$10</definedName>
    <definedName name="BidID_RFONm">[1]Index!$C$8</definedName>
    <definedName name="BidID_RFOYr">[1]Index!$C$9</definedName>
    <definedName name="CapacityAppliedFor">[1]Project_Information!$D$101</definedName>
    <definedName name="ClosestSubstation">[1]Project_Information!$D$111</definedName>
    <definedName name="Cluster5_YesNo">[1]Project_Information!$E$102</definedName>
    <definedName name="CoIsDBE" localSheetId="2">'Participant Information'!$J$34</definedName>
    <definedName name="CoLoWithExistGen">[1]Project_Information!$H$56</definedName>
    <definedName name="Company_Address">[1]Participant_Information!$C$9</definedName>
    <definedName name="Company_City">[1]Participant_Information!$C$10</definedName>
    <definedName name="CompanyCountry">[1]Participant_Information!$C$11</definedName>
    <definedName name="CompanyState">[1]Participant_Information!$G$10</definedName>
    <definedName name="CompanyZipCode">[1]Participant_Information!$I$10</definedName>
    <definedName name="Contact1.Email">[1]Participant_Information!$C$19</definedName>
    <definedName name="Contact1.Phone1">[1]Participant_Information!$C$17</definedName>
    <definedName name="Contact1.Title">[1]Participant_Information!$C$16</definedName>
    <definedName name="Counterparty">[1]Participant_Information!$E$8</definedName>
    <definedName name="CoUseDBE" localSheetId="2">'Participant Information'!$J$35</definedName>
    <definedName name="CREZ.Zone" hidden="1">[5]ProductDescription!#REF!</definedName>
    <definedName name="CSA_Avail_MajOverHSch_Driver">[1]Capacity_Storage_Agreement!$K$32</definedName>
    <definedName name="CSA_Avail_MajOverHSch_Int">[1]Capacity_Storage_Agreement!$K$33</definedName>
    <definedName name="CSA_Comments_Nt">[1]Capacity_Storage_Agreement!$I$39</definedName>
    <definedName name="CSA_DegRate_QtyMulti_01">[1]Capacity_Storage_Agreement!$C$35</definedName>
    <definedName name="CSA_DegRate_QtyMulti_02">[1]Capacity_Storage_Agreement!$C$36</definedName>
    <definedName name="CSA_DegRate_QtyMulti_03">[1]Capacity_Storage_Agreement!$C$37</definedName>
    <definedName name="CSA_DegRate_QtyMulti_04">[1]Capacity_Storage_Agreement!$C$38</definedName>
    <definedName name="CSA_DegRate_QtyMulti_05">[1]Capacity_Storage_Agreement!$C$39</definedName>
    <definedName name="CSA_DegRate_QtyMulti_06">[1]Capacity_Storage_Agreement!$C$40</definedName>
    <definedName name="CSA_DegRate_QtyMulti_07">[1]Capacity_Storage_Agreement!$C$41</definedName>
    <definedName name="CSA_DegRate_QtyMulti_08">[1]Capacity_Storage_Agreement!$C$42</definedName>
    <definedName name="CSA_DegRate_QtyMulti_09">[1]Capacity_Storage_Agreement!$C$43</definedName>
    <definedName name="CSA_DegRate_QtyMulti_10">[1]Capacity_Storage_Agreement!$C$44</definedName>
    <definedName name="CSA_DegRate_QtyMulti_11">[1]Capacity_Storage_Agreement!$E$35</definedName>
    <definedName name="CSA_DegRate_QtyMulti_12">[1]Capacity_Storage_Agreement!$E$36</definedName>
    <definedName name="CSA_DegRate_QtyMulti_13">[1]Capacity_Storage_Agreement!$E$37</definedName>
    <definedName name="CSA_DegRate_QtyMulti_14">[1]Capacity_Storage_Agreement!$E$38</definedName>
    <definedName name="CSA_DegRate_QtyMulti_15">[1]Capacity_Storage_Agreement!$E$39</definedName>
    <definedName name="CSA_DegRate_QtyMulti_16">[1]Capacity_Storage_Agreement!$E$40</definedName>
    <definedName name="CSA_DegRate_QtyMulti_17">[1]Capacity_Storage_Agreement!$E$41</definedName>
    <definedName name="CSA_DegRate_QtyMulti_18">[1]Capacity_Storage_Agreement!$E$42</definedName>
    <definedName name="CSA_DegRate_QtyMulti_19">[1]Capacity_Storage_Agreement!$E$43</definedName>
    <definedName name="CSA_DegRate_QtyMulti_20">[1]Capacity_Storage_Agreement!$E$44</definedName>
    <definedName name="CSA_DegRate_QtyMulti_21">[1]Capacity_Storage_Agreement!$G$35</definedName>
    <definedName name="CSA_DegRate_QtyMulti_22">[1]Capacity_Storage_Agreement!$G$36</definedName>
    <definedName name="CSA_DegRate_QtyMulti_23">[1]Capacity_Storage_Agreement!$G$37</definedName>
    <definedName name="CSA_DegRate_QtyMulti_24">[1]Capacity_Storage_Agreement!$G$38</definedName>
    <definedName name="CSA_DegRate_QtyMulti_25">[1]Capacity_Storage_Agreement!$G$39</definedName>
    <definedName name="CSA_DegRate_QtyMulti_26">[1]Capacity_Storage_Agreement!$G$40</definedName>
    <definedName name="CSA_DegRate_QtyMulti_27">[1]Capacity_Storage_Agreement!$G$41</definedName>
    <definedName name="CSA_DegRate_QtyMulti_28">[1]Capacity_Storage_Agreement!$G$42</definedName>
    <definedName name="CSA_DegRate_QtyMulti_29">[1]Capacity_Storage_Agreement!$G$43</definedName>
    <definedName name="CSA_DegRate_QtyMulti_30">[1]Capacity_Storage_Agreement!$G$44</definedName>
    <definedName name="CSA_EsclRate">[1]Capacity_Storage_Agreement!$D$26</definedName>
    <definedName name="CSA_Maint_01">[1]Capacity_Storage_Agreement!$J$12</definedName>
    <definedName name="CSA_Maint_02">[1]Capacity_Storage_Agreement!$J$13</definedName>
    <definedName name="CSA_Maint_03">[1]Capacity_Storage_Agreement!$J$14</definedName>
    <definedName name="CSA_Maint_04">[1]Capacity_Storage_Agreement!$J$15</definedName>
    <definedName name="CSA_Maint_05">[1]Capacity_Storage_Agreement!$J$16</definedName>
    <definedName name="CSA_Maint_06">[1]Capacity_Storage_Agreement!$J$17</definedName>
    <definedName name="CSA_Maint_07">[1]Capacity_Storage_Agreement!$J$18</definedName>
    <definedName name="CSA_Maint_08">[1]Capacity_Storage_Agreement!$J$19</definedName>
    <definedName name="CSA_Maint_09">[1]Capacity_Storage_Agreement!$J$20</definedName>
    <definedName name="CSA_Maint_10">[1]Capacity_Storage_Agreement!$J$21</definedName>
    <definedName name="CSA_Maint_11">[1]Capacity_Storage_Agreement!$J$22</definedName>
    <definedName name="CSA_Maint_12">[1]Capacity_Storage_Agreement!$J$23</definedName>
    <definedName name="CSA_PayQty_01">[1]Capacity_Storage_Agreement!$D$12</definedName>
    <definedName name="CSA_PayQty_02">[1]Capacity_Storage_Agreement!$D$13</definedName>
    <definedName name="CSA_PayQty_03">[1]Capacity_Storage_Agreement!$D$14</definedName>
    <definedName name="CSA_PayQty_04">[1]Capacity_Storage_Agreement!$D$15</definedName>
    <definedName name="CSA_PayQty_05">[1]Capacity_Storage_Agreement!$D$16</definedName>
    <definedName name="CSA_PayQty_06">[1]Capacity_Storage_Agreement!$D$17</definedName>
    <definedName name="CSA_PayQty_07">[1]Capacity_Storage_Agreement!$D$18</definedName>
    <definedName name="CSA_PayQty_08">[1]Capacity_Storage_Agreement!$D$19</definedName>
    <definedName name="CSA_PayQty_09">[1]Capacity_Storage_Agreement!$D$20</definedName>
    <definedName name="CSA_PayQty_10">[1]Capacity_Storage_Agreement!$D$21</definedName>
    <definedName name="CSA_PayQty_11">[1]Capacity_Storage_Agreement!$D$22</definedName>
    <definedName name="CSA_PayQty_12">[1]Capacity_Storage_Agreement!$D$23</definedName>
    <definedName name="CSA_Price_01">[1]Capacity_Storage_Agreement!$C$12</definedName>
    <definedName name="CSA_Price_02">[1]Capacity_Storage_Agreement!$C$13</definedName>
    <definedName name="CSA_Price_03">[1]Capacity_Storage_Agreement!$C$14</definedName>
    <definedName name="CSA_Price_04">[1]Capacity_Storage_Agreement!$C$15</definedName>
    <definedName name="CSA_Price_05">[1]Capacity_Storage_Agreement!$C$16</definedName>
    <definedName name="CSA_Price_06">[1]Capacity_Storage_Agreement!$C$17</definedName>
    <definedName name="CSA_Price_07">[1]Capacity_Storage_Agreement!$C$18</definedName>
    <definedName name="CSA_Price_08">[1]Capacity_Storage_Agreement!$C$19</definedName>
    <definedName name="CSA_Price_09">[1]Capacity_Storage_Agreement!$C$20</definedName>
    <definedName name="CSA_Price_10">[1]Capacity_Storage_Agreement!$C$21</definedName>
    <definedName name="CSA_Price_11">[1]Capacity_Storage_Agreement!$C$22</definedName>
    <definedName name="CSA_Price_12">[1]Capacity_Storage_Agreement!$C$23</definedName>
    <definedName name="DataRptDescr" localSheetId="2">'Participant Information'!$E$48</definedName>
    <definedName name="DataRptNotes" localSheetId="2">'Participant Information'!$G$49</definedName>
    <definedName name="DataRptUsefulYN" localSheetId="2">'Participant Information'!$E$49</definedName>
    <definedName name="dd__PSA_OM_DecomCostsY10" hidden="1">[6]Utility_Own_Offers_Only!#REF!</definedName>
    <definedName name="dd__Validation_PD" hidden="1">[5]Index!$U$10</definedName>
    <definedName name="DE_OpMgmtExp">[1]Development_Experience!$C$8</definedName>
    <definedName name="DE_Permitting">[1]Development_Experience!$C$10</definedName>
    <definedName name="DE_PGE_DCE">[1]Development_Experience!$C$11</definedName>
    <definedName name="DE_ProjDevExp">[1]Development_Experience!$C$7</definedName>
    <definedName name="DE_ProjFinance">[1]Development_Experience!$C$12</definedName>
    <definedName name="DE_SiteControl">[1]Development_Experience!$C$9</definedName>
    <definedName name="DeliverabilityPercent">[1]Project_Information!$I$103</definedName>
    <definedName name="DeliverabilityUpgradeCosts">[1]Project_Information!$I$98</definedName>
    <definedName name="DeliveryMarket">[1]Project_Information!$D$107</definedName>
    <definedName name="DeliveryMarketOther">[1]Project_Information!$D$108</definedName>
    <definedName name="DelivTermSec">[1]Project_Information!$F$119</definedName>
    <definedName name="DelivTermSec_Req">[1]Project_Information!$E$119</definedName>
    <definedName name="DI_SD_Nt" localSheetId="7" hidden="1">#REF!</definedName>
    <definedName name="DI_SD_Nt" hidden="1">#REF!</definedName>
    <definedName name="DlyConst_DeepDiscConst_YN">[1]Operating_Information!$F$93</definedName>
    <definedName name="DlyConst_OthrOperLimit_Nt">[1]Operating_Information!$B$103</definedName>
    <definedName name="DR_technology" localSheetId="2">'Participant Information'!$E$34</definedName>
    <definedName name="ED_DI_02">[1]Degradation!$B$76</definedName>
    <definedName name="ED_DI_03">[1]Degradation!$B$77</definedName>
    <definedName name="ED_DI_04">[1]Degradation!$B$78</definedName>
    <definedName name="ED_DI_05">[1]Degradation!$B$79</definedName>
    <definedName name="ED_DI_06">[1]Degradation!$B$80</definedName>
    <definedName name="ED_DI_07">[1]Degradation!$B$81</definedName>
    <definedName name="ED_DI_08">[1]Degradation!$B$82</definedName>
    <definedName name="ED_DI_09">[1]Degradation!$B$83</definedName>
    <definedName name="ED_DI_10">[1]Degradation!$B$84</definedName>
    <definedName name="EDC_DI_02">[1]Degradation!$B$55</definedName>
    <definedName name="EDC_MWh_01">[1]Degradation!$D$54</definedName>
    <definedName name="EDC_Pct_02">[1]Degradation!$C$55</definedName>
    <definedName name="EDC_Pct_03">[1]Degradation!$C$56</definedName>
    <definedName name="EDC_Pct_04">[1]Degradation!$C$57</definedName>
    <definedName name="EDC_Pct_05">[1]Degradation!$C$58</definedName>
    <definedName name="EDC_Pct_06">[1]Degradation!$C$59</definedName>
    <definedName name="EDC_Pct_07">[1]Degradation!$C$60</definedName>
    <definedName name="EDC_Pct_08">[1]Degradation!$C$61</definedName>
    <definedName name="EDC_Pct_09">[1]Degradation!$C$62</definedName>
    <definedName name="EDC_Pct_10">[1]Degradation!$C$63</definedName>
    <definedName name="EDC_Pct_11">[1]Degradation!$C$64</definedName>
    <definedName name="EDC_Pct_12">[1]Degradation!$C$65</definedName>
    <definedName name="EfficiencyDegradationDriver">[1]Degradation!$E$70</definedName>
    <definedName name="EfficiencyDegradationDriver_Other">[1]Degradation!$E$71</definedName>
    <definedName name="ElectronicSignature">[1]Participant_Information!$D$32</definedName>
    <definedName name="ElectronicSignature_Title">[1]Participant_Information!$D$33</definedName>
    <definedName name="ElectronicSignatureCert">[1]Participant_Information!$P$32</definedName>
    <definedName name="EmRts_CO_AtDmn">[1]Operating_Information!$L$81</definedName>
    <definedName name="EmRts_CO_AtDmx">[1]Operating_Information!$K$81</definedName>
    <definedName name="EmRts_CO_MaxEmPerFac_Day">[1]Operating_Information!$P$81</definedName>
    <definedName name="EmRts_CO_MaxEmPerFac_Mon">[1]Operating_Information!$Q$81</definedName>
    <definedName name="EmRts_CO_MaxEmPerFac_Yr">[1]Operating_Information!$R$81</definedName>
    <definedName name="EmRts_CO_PerStUp_Cld">[1]Operating_Information!$O$81</definedName>
    <definedName name="EmRts_CO_PerStUp_Hot">[1]Operating_Information!$M$81</definedName>
    <definedName name="EmRts_CO_PerStUp_Wrm">[1]Operating_Information!$N$81</definedName>
    <definedName name="EmRts_CO2_AtDmn">[1]Operating_Information!$L$82</definedName>
    <definedName name="EmRts_CO2_AtDmx">[1]Operating_Information!$K$82</definedName>
    <definedName name="EmRts_CO2_MaxEmPerFac_Day">[1]Operating_Information!$P$82</definedName>
    <definedName name="EmRts_CO2_MaxEmPerFac_Mon">[1]Operating_Information!$Q$82</definedName>
    <definedName name="EmRts_CO2_MaxEmPerFac_Yr">[1]Operating_Information!$R$82</definedName>
    <definedName name="EmRts_CO2_PerStUp_Cld">[1]Operating_Information!$O$82</definedName>
    <definedName name="EmRts_CO2_PerStUp_Hot">[1]Operating_Information!$M$82</definedName>
    <definedName name="EmRts_CO2_PerStUp_Wrm">[1]Operating_Information!$N$82</definedName>
    <definedName name="EmRts_EmRt_Nts">[1]Operating_Information!$J$86</definedName>
    <definedName name="EmRts_NOX_AtDmn">[1]Operating_Information!$L$79</definedName>
    <definedName name="EmRts_NOX_AtDmx">[1]Operating_Information!$K$79</definedName>
    <definedName name="EmRts_NOX_MaxEmPerFac_Day">[1]Operating_Information!$P$79</definedName>
    <definedName name="EmRts_NOX_MaxEmPerFac_Mon">[1]Operating_Information!$Q$79</definedName>
    <definedName name="EmRts_NOX_MaxEmPerFac_Yr">[1]Operating_Information!$R$79</definedName>
    <definedName name="EmRts_NOX_PerStUp_Cld">[1]Operating_Information!$O$79</definedName>
    <definedName name="EmRts_NOX_PerStUp_Hot">[1]Operating_Information!$M$79</definedName>
    <definedName name="EmRts_NOX_PerStUp_Wrm">[1]Operating_Information!$N$79</definedName>
    <definedName name="EmRts_PM10_AtDmn">[1]Operating_Information!$L$83</definedName>
    <definedName name="EmRts_PM10_AtDmx">[1]Operating_Information!$K$83</definedName>
    <definedName name="EmRts_PM10_MaxEmPerFac_Day">[1]Operating_Information!$P$83</definedName>
    <definedName name="EmRts_PM10_MaxEmPerFac_Mon">[1]Operating_Information!$Q$83</definedName>
    <definedName name="EmRts_PM10_MaxEmPerFac_Yr">[1]Operating_Information!$R$83</definedName>
    <definedName name="EmRts_PM10_PerStUp_Cld">[1]Operating_Information!$O$83</definedName>
    <definedName name="EmRts_PM10_PerStUp_Hot">[1]Operating_Information!$M$83</definedName>
    <definedName name="EmRts_PM10_PerStUp_Wrm">[1]Operating_Information!$N$83</definedName>
    <definedName name="EmRts_SO2_AtDmn">[1]Operating_Information!$L$80</definedName>
    <definedName name="EmRts_SO2_AtDmx">[1]Operating_Information!$K$80</definedName>
    <definedName name="EmRts_SO2_MaxEmPerFac_Day">[1]Operating_Information!$P$80</definedName>
    <definedName name="EmRts_SO2_MaxEmPerFac_Mon">[1]Operating_Information!$Q$80</definedName>
    <definedName name="EmRts_SO2_MaxEmPerFac_Yr">[1]Operating_Information!$R$80</definedName>
    <definedName name="EmRts_SO2_PerStUp_Cld">[1]Operating_Information!$O$80</definedName>
    <definedName name="EmRts_SO2_PerStUp_Hot">[1]Operating_Information!$M$80</definedName>
    <definedName name="EmRts_SO2_PerStUp_Wrm">[1]Operating_Information!$N$80</definedName>
    <definedName name="EnergyCapacityDegradationDriver">[1]Degradation!$F$49</definedName>
    <definedName name="EnergyCapacityDegradationDriver_Other">[1]Degradation!$F$50</definedName>
    <definedName name="ERR.Type" hidden="1">[5]ProductDescription!$D$49</definedName>
    <definedName name="ES_Capacity">[1]Project_Information!$I$33</definedName>
    <definedName name="ES_ECOD">[1]Project_Information!$D$31</definedName>
    <definedName name="ES_Terms">[1]Project_Information!$D$33</definedName>
    <definedName name="ES_TermsY">[1]Project_Information!$E$33</definedName>
    <definedName name="ExistingContract_Utility_LogNum">[1]Project_Information!$E$60</definedName>
    <definedName name="FacilityStatus">[1]Project_Information!$D$54</definedName>
    <definedName name="FirstName_One">[1]Participant_Information!$C$14</definedName>
    <definedName name="Gas_Agreement_EndDate">[1]Project_Information!$E$159</definedName>
    <definedName name="Gas_Agreement_StartDate">[1]Project_Information!$E$158</definedName>
    <definedName name="Gas_Interconnect_Map">[1]Project_Information!$E$160</definedName>
    <definedName name="Gas_Interconnect_Point_Desc">[1]Project_Information!$H$153</definedName>
    <definedName name="Gas_Meter_Set_ID">[1]Project_Information!$E$157</definedName>
    <definedName name="Gas_Transport_Rate">[1]Project_Information!$D$140</definedName>
    <definedName name="Gas_Transportation_Rate_Other">[1]Project_Information!$D$141</definedName>
    <definedName name="Gas_Transportation_Rate_Other_Cost">[1]Project_Information!$D$142</definedName>
    <definedName name="GasFuel_Average_HeatContent">[1]Project_Information!$D$144</definedName>
    <definedName name="HeatRateDegradationDriver">[1]Degradation!$E$89</definedName>
    <definedName name="HeatRateDegradationDriver_Other">[1]Degradation!$E$90</definedName>
    <definedName name="in__IndexPricing" localSheetId="4" hidden="1">[5]ProductDescription!#REF!</definedName>
    <definedName name="in__IndexPricing" hidden="1">[5]ProductDescription!#REF!</definedName>
    <definedName name="IndexMarket" localSheetId="6" hidden="1">#REF!</definedName>
    <definedName name="IndexMarket" hidden="1">#REF!</definedName>
    <definedName name="IndexPricing" localSheetId="6" hidden="1">#REF!</definedName>
    <definedName name="IndexPricing" hidden="1">#REF!</definedName>
    <definedName name="InterconChoice">[1]Project_Information!$E$103</definedName>
    <definedName name="Interconnect_Gas_App_Status">[1]Project_Information!$E$163</definedName>
    <definedName name="Interconnect_Gas_TransDist">[1]Project_Information!$E$154</definedName>
    <definedName name="Interconnect_Gas_Utility">[1]Project_Information!$E$152</definedName>
    <definedName name="Interconnect_Gas_Utility_Other">[1]Project_Information!$E$153</definedName>
    <definedName name="InterconnectingUtility">[1]Project_Information!$D$97</definedName>
    <definedName name="InterconnectingUtilityOther">[1]Project_Information!$D$98</definedName>
    <definedName name="InterconnectionCapacity_MW">[1]Project_Information!$D$104</definedName>
    <definedName name="InterconnectionLevel">[1]Project_Information!$D$106</definedName>
    <definedName name="LastName_One">[1]Participant_Information!$C$15</definedName>
    <definedName name="Latitude">[1]Project_Information!$C$50</definedName>
    <definedName name="List_TransClusterUtility" hidden="1">[5]Index!$M$139:$M$142</definedName>
    <definedName name="List_YesNo" localSheetId="1" hidden="1">[5]Index!$B$25:$B$27</definedName>
    <definedName name="List_YesNo" localSheetId="4" hidden="1">[5]Index!$B$25:$B$27</definedName>
    <definedName name="List_YesNo" hidden="1">[1]Index!$A$48:$A$50</definedName>
    <definedName name="LocalDelivUpgradeCosts">[1]Project_Information!$I$99</definedName>
    <definedName name="Longitude">[1]Project_Information!$F$50</definedName>
    <definedName name="NewEntrant" localSheetId="2">'Participant Information'!$E$29</definedName>
    <definedName name="NmbrGasFireUnits">[1]Project_Information!$D$135</definedName>
    <definedName name="NmbrStorageUnits">[1]Project_Information!$D$37</definedName>
    <definedName name="NotSigned" localSheetId="2">'Participant Information'!$E$43</definedName>
    <definedName name="Offer_Number">[1]Project_Information!$C$9</definedName>
    <definedName name="Op_RA_ARR_Neg">[1]Operating_Information!$M$119</definedName>
    <definedName name="Op_RA_ARR_Pos">[1]Operating_Information!$M$117</definedName>
    <definedName name="Op_RA_B_ConstChgRamp">[1]Operating_Information!$N$110</definedName>
    <definedName name="Op_RA_EFC_biDir">[1]Operating_Information!$Q$126</definedName>
    <definedName name="Op_RA_EFC_neg">[1]Operating_Information!$Q$125</definedName>
    <definedName name="Op_RA_EFC_posLess90min">[1]Operating_Information!$M$126</definedName>
    <definedName name="Op_RA_EFC_posMore90min">[1]Operating_Information!$M$125</definedName>
    <definedName name="Op_RA_Flex_Doc">[1]Operating_Information!$K$98</definedName>
    <definedName name="Op_RA_N_PrimeFacEFC">[1]Operating_Information!$M$109</definedName>
    <definedName name="Op_RA_Pdemand_Min">[1]Operating_Information!$M$104</definedName>
    <definedName name="Op_RA_Pdemand_min_Ind">[1]Operating_Information!$M$121</definedName>
    <definedName name="Op_RA_PmaxRA">[1]Operating_Information!$M$102</definedName>
    <definedName name="Op_RA_PminRA">[1]Operating_Information!$M$116</definedName>
    <definedName name="Op_RA_PminRA_Specified">[1]Operating_Information!$M$114</definedName>
    <definedName name="Op_RA_Psupply_Min">[1]Operating_Information!$M$103</definedName>
    <definedName name="Op_RA_ShutDwnTime">[1]Operating_Information!$M$107</definedName>
    <definedName name="Op_RA_StUpTime">[1]Operating_Information!$M$105</definedName>
    <definedName name="OpIn_CDP_ChargingEngy">[1]Operating_Information!$C$22</definedName>
    <definedName name="OpIn_CDP_ChargingEngy_01">[1]Operating_Information!$F$22</definedName>
    <definedName name="OpIn_CDP_ChargingEngy_02">[1]Operating_Information!$G$22</definedName>
    <definedName name="OpIn_CDP_ChargingEngy_03">[1]Operating_Information!$H$22</definedName>
    <definedName name="OpIn_CDP_ChargingEngy_04">[1]Operating_Information!$I$22</definedName>
    <definedName name="OpIn_CDP_ChargingEngy_05">[1]Operating_Information!$J$22</definedName>
    <definedName name="OpIn_CDP_ChargingEngy_06">[1]Operating_Information!$K$22</definedName>
    <definedName name="OpIn_CDP_ChargingEngy_07">[1]Operating_Information!$L$22</definedName>
    <definedName name="OpIn_CDP_ChargingEngy_08">[1]Operating_Information!$M$22</definedName>
    <definedName name="OpIn_CDP_ChargingEngy_09">[1]Operating_Information!$N$22</definedName>
    <definedName name="OpIn_CDP_ChargingEngy_10">[1]Operating_Information!$O$22</definedName>
    <definedName name="OpIn_CDP_ChargingEngy_11">[1]Operating_Information!$P$22</definedName>
    <definedName name="OpIn_CDP_ChargingEngy_12">[1]Operating_Information!$Q$22</definedName>
    <definedName name="OpIn_CDP_ChargingEngy_YN">[1]Operating_Information!$E$22</definedName>
    <definedName name="OpIn_CDP_ChgEffCmax" localSheetId="6">[1]Operating_Information!#REF!</definedName>
    <definedName name="OpIn_CDP_ChgEffCmax">[1]Operating_Information!#REF!</definedName>
    <definedName name="OpIn_CDP_ChgEffCmax_01" localSheetId="6">[1]Operating_Information!#REF!</definedName>
    <definedName name="OpIn_CDP_ChgEffCmax_01">[1]Operating_Information!#REF!</definedName>
    <definedName name="OpIn_CDP_ChgEffCmax_02" localSheetId="6">[1]Operating_Information!#REF!</definedName>
    <definedName name="OpIn_CDP_ChgEffCmax_02">[1]Operating_Information!#REF!</definedName>
    <definedName name="OpIn_CDP_ChgEffCmax_03" localSheetId="6">[1]Operating_Information!#REF!</definedName>
    <definedName name="OpIn_CDP_ChgEffCmax_03">[1]Operating_Information!#REF!</definedName>
    <definedName name="OpIn_CDP_ChgEffCmax_04" localSheetId="6">[1]Operating_Information!#REF!</definedName>
    <definedName name="OpIn_CDP_ChgEffCmax_04">[1]Operating_Information!#REF!</definedName>
    <definedName name="OpIn_CDP_ChgEffCmax_05" localSheetId="6">[1]Operating_Information!#REF!</definedName>
    <definedName name="OpIn_CDP_ChgEffCmax_05">[1]Operating_Information!#REF!</definedName>
    <definedName name="OpIn_CDP_ChgEffCmax_06" localSheetId="6">[1]Operating_Information!#REF!</definedName>
    <definedName name="OpIn_CDP_ChgEffCmax_06">[1]Operating_Information!#REF!</definedName>
    <definedName name="OpIn_CDP_ChgEffCmax_07" localSheetId="6">[1]Operating_Information!#REF!</definedName>
    <definedName name="OpIn_CDP_ChgEffCmax_07">[1]Operating_Information!#REF!</definedName>
    <definedName name="OpIn_CDP_ChgEffCmax_08" localSheetId="6">[1]Operating_Information!#REF!</definedName>
    <definedName name="OpIn_CDP_ChgEffCmax_08">[1]Operating_Information!#REF!</definedName>
    <definedName name="OpIn_CDP_ChgEffCmax_09" localSheetId="6">[1]Operating_Information!#REF!</definedName>
    <definedName name="OpIn_CDP_ChgEffCmax_09">[1]Operating_Information!#REF!</definedName>
    <definedName name="OpIn_CDP_ChgEffCmax_10" localSheetId="6">[1]Operating_Information!#REF!</definedName>
    <definedName name="OpIn_CDP_ChgEffCmax_10">[1]Operating_Information!#REF!</definedName>
    <definedName name="OpIn_CDP_ChgEffCmax_11" localSheetId="6">[1]Operating_Information!#REF!</definedName>
    <definedName name="OpIn_CDP_ChgEffCmax_11">[1]Operating_Information!#REF!</definedName>
    <definedName name="OpIn_CDP_ChgEffCmax_12" localSheetId="6">[1]Operating_Information!#REF!</definedName>
    <definedName name="OpIn_CDP_ChgEffCmax_12">[1]Operating_Information!#REF!</definedName>
    <definedName name="OpIn_CDP_ChgEffCmax_YN" localSheetId="6">[1]Operating_Information!#REF!</definedName>
    <definedName name="OpIn_CDP_ChgEffCmax_YN">[1]Operating_Information!#REF!</definedName>
    <definedName name="OpIn_CDP_ChgEffCmin" localSheetId="6">[1]Operating_Information!#REF!</definedName>
    <definedName name="OpIn_CDP_ChgEffCmin">[1]Operating_Information!#REF!</definedName>
    <definedName name="OpIn_CDP_ChgEffCmin_01" localSheetId="6">[1]Operating_Information!#REF!</definedName>
    <definedName name="OpIn_CDP_ChgEffCmin_01">[1]Operating_Information!#REF!</definedName>
    <definedName name="OpIn_CDP_ChgEffCmin_02" localSheetId="6">[1]Operating_Information!#REF!</definedName>
    <definedName name="OpIn_CDP_ChgEffCmin_02">[1]Operating_Information!#REF!</definedName>
    <definedName name="OpIn_CDP_ChgEffCmin_03" localSheetId="6">[1]Operating_Information!#REF!</definedName>
    <definedName name="OpIn_CDP_ChgEffCmin_03">[1]Operating_Information!#REF!</definedName>
    <definedName name="OpIn_CDP_ChgEffCmin_04" localSheetId="6">[1]Operating_Information!#REF!</definedName>
    <definedName name="OpIn_CDP_ChgEffCmin_04">[1]Operating_Information!#REF!</definedName>
    <definedName name="OpIn_CDP_ChgEffCmin_05" localSheetId="6">[1]Operating_Information!#REF!</definedName>
    <definedName name="OpIn_CDP_ChgEffCmin_05">[1]Operating_Information!#REF!</definedName>
    <definedName name="OpIn_CDP_ChgEffCmin_06" localSheetId="6">[1]Operating_Information!#REF!</definedName>
    <definedName name="OpIn_CDP_ChgEffCmin_06">[1]Operating_Information!#REF!</definedName>
    <definedName name="OpIn_CDP_ChgEffCmin_07" localSheetId="6">[1]Operating_Information!#REF!</definedName>
    <definedName name="OpIn_CDP_ChgEffCmin_07">[1]Operating_Information!#REF!</definedName>
    <definedName name="OpIn_CDP_ChgEffCmin_08" localSheetId="6">[1]Operating_Information!#REF!</definedName>
    <definedName name="OpIn_CDP_ChgEffCmin_08">[1]Operating_Information!#REF!</definedName>
    <definedName name="OpIn_CDP_ChgEffCmin_09" localSheetId="6">[1]Operating_Information!#REF!</definedName>
    <definedName name="OpIn_CDP_ChgEffCmin_09">[1]Operating_Information!#REF!</definedName>
    <definedName name="OpIn_CDP_ChgEffCmin_10" localSheetId="6">[1]Operating_Information!#REF!</definedName>
    <definedName name="OpIn_CDP_ChgEffCmin_10">[1]Operating_Information!#REF!</definedName>
    <definedName name="OpIn_CDP_ChgEffCmin_11" localSheetId="6">[1]Operating_Information!#REF!</definedName>
    <definedName name="OpIn_CDP_ChgEffCmin_11">[1]Operating_Information!#REF!</definedName>
    <definedName name="OpIn_CDP_ChgEffCmin_12" localSheetId="6">[1]Operating_Information!#REF!</definedName>
    <definedName name="OpIn_CDP_ChgEffCmin_12">[1]Operating_Information!#REF!</definedName>
    <definedName name="OpIn_CDP_ChgEffCmin_YN" localSheetId="6">[1]Operating_Information!#REF!</definedName>
    <definedName name="OpIn_CDP_ChgEffCmin_YN">[1]Operating_Information!#REF!</definedName>
    <definedName name="OpIn_CDP_DesChgDur">[1]Operating_Information!$C$29</definedName>
    <definedName name="OpIn_CDP_DesChgDur_01">[1]Operating_Information!$F$29</definedName>
    <definedName name="OpIn_CDP_DesChgDur_02">[1]Operating_Information!$G$29</definedName>
    <definedName name="OpIn_CDP_DesChgDur_03">[1]Operating_Information!$H$29</definedName>
    <definedName name="OpIn_CDP_DesChgDur_04">[1]Operating_Information!$I$29</definedName>
    <definedName name="OpIn_CDP_DesChgDur_05">[1]Operating_Information!$J$29</definedName>
    <definedName name="OpIn_CDP_DesChgDur_06">[1]Operating_Information!$K$29</definedName>
    <definedName name="OpIn_CDP_DesChgDur_07">[1]Operating_Information!$L$29</definedName>
    <definedName name="OpIn_CDP_DesChgDur_08">[1]Operating_Information!$M$29</definedName>
    <definedName name="OpIn_CDP_DesChgDur_09">[1]Operating_Information!$N$29</definedName>
    <definedName name="OpIn_CDP_DesChgDur_10">[1]Operating_Information!$O$29</definedName>
    <definedName name="OpIn_CDP_DesChgDur_11">[1]Operating_Information!$P$29</definedName>
    <definedName name="OpIn_CDP_DesChgDur_12">[1]Operating_Information!$Q$29</definedName>
    <definedName name="OpIn_CDP_DesChgDur_YN">[1]Operating_Information!$E$29</definedName>
    <definedName name="OpIn_CDP_DesCmax">[1]Operating_Information!$C$27</definedName>
    <definedName name="OpIn_CDP_DesCmax_01">[1]Operating_Information!$F$27</definedName>
    <definedName name="OpIn_CDP_DesCmax_02">[1]Operating_Information!$G$27</definedName>
    <definedName name="OpIn_CDP_DesCmax_03">[1]Operating_Information!$H$27</definedName>
    <definedName name="OpIn_CDP_DesCmax_04">[1]Operating_Information!$I$27</definedName>
    <definedName name="OpIn_CDP_DesCmax_05">[1]Operating_Information!$J$27</definedName>
    <definedName name="OpIn_CDP_DesCmax_06">[1]Operating_Information!$K$27</definedName>
    <definedName name="OpIn_CDP_DesCmax_07">[1]Operating_Information!$L$27</definedName>
    <definedName name="OpIn_CDP_DesCmax_08">[1]Operating_Information!$M$27</definedName>
    <definedName name="OpIn_CDP_DesCmax_09">[1]Operating_Information!$N$27</definedName>
    <definedName name="OpIn_CDP_DesCmax_10">[1]Operating_Information!$O$27</definedName>
    <definedName name="OpIn_CDP_DesCmax_11">[1]Operating_Information!$P$27</definedName>
    <definedName name="OpIn_CDP_DesCmax_12">[1]Operating_Information!$Q$27</definedName>
    <definedName name="OpIn_CDP_DesCmax_YN">[1]Operating_Information!$E$27</definedName>
    <definedName name="OpIn_CDP_DesCmin">[1]Operating_Information!$C$28</definedName>
    <definedName name="OpIn_CDP_DesCmin_01">[1]Operating_Information!$F$28</definedName>
    <definedName name="OpIn_CDP_DesCmin_02">[1]Operating_Information!$G$28</definedName>
    <definedName name="OpIn_CDP_DesCmin_03">[1]Operating_Information!$H$28</definedName>
    <definedName name="OpIn_CDP_DesCmin_04">[1]Operating_Information!$I$28</definedName>
    <definedName name="OpIn_CDP_DesCmin_05">[1]Operating_Information!$J$28</definedName>
    <definedName name="OpIn_CDP_DesCmin_06">[1]Operating_Information!$K$28</definedName>
    <definedName name="OpIn_CDP_DesCmin_07">[1]Operating_Information!$L$28</definedName>
    <definedName name="OpIn_CDP_DesCmin_08">[1]Operating_Information!$M$28</definedName>
    <definedName name="OpIn_CDP_DesCmin_09">[1]Operating_Information!$N$28</definedName>
    <definedName name="OpIn_CDP_DesCmin_10">[1]Operating_Information!$O$28</definedName>
    <definedName name="OpIn_CDP_DesCmin_11">[1]Operating_Information!$P$28</definedName>
    <definedName name="OpIn_CDP_DesCmin_12">[1]Operating_Information!$Q$28</definedName>
    <definedName name="OpIn_CDP_DesCmin_YN">[1]Operating_Information!$E$28</definedName>
    <definedName name="OpIn_CDP_DesDistDur">[1]Operating_Information!$C$19</definedName>
    <definedName name="OpIn_CDP_DesDistDur_01">[1]Operating_Information!$F$19</definedName>
    <definedName name="OpIn_CDP_DesDistDur_02">[1]Operating_Information!$G$19</definedName>
    <definedName name="OpIn_CDP_DesDistDur_03">[1]Operating_Information!$H$19</definedName>
    <definedName name="OpIn_CDP_DesDistDur_04">[1]Operating_Information!$I$19</definedName>
    <definedName name="OpIn_CDP_DesDistDur_05">[1]Operating_Information!$J$19</definedName>
    <definedName name="OpIn_CDP_DesDistDur_06">[1]Operating_Information!$K$19</definedName>
    <definedName name="OpIn_CDP_DesDistDur_07">[1]Operating_Information!$L$19</definedName>
    <definedName name="OpIn_CDP_DesDistDur_08">[1]Operating_Information!$M$19</definedName>
    <definedName name="OpIn_CDP_DesDistDur_09">[1]Operating_Information!$N$19</definedName>
    <definedName name="OpIn_CDP_DesDistDur_10">[1]Operating_Information!$O$19</definedName>
    <definedName name="OpIn_CDP_DesDistDur_11">[1]Operating_Information!$P$19</definedName>
    <definedName name="OpIn_CDP_DesDistDur_12">[1]Operating_Information!$Q$19</definedName>
    <definedName name="OpIn_CDP_DesDistDur_YN">[1]Operating_Information!$E$19</definedName>
    <definedName name="OpIn_CDP_DesDmax">[1]Operating_Information!$C$16</definedName>
    <definedName name="OpIn_CDP_DesDmax_01">[1]Operating_Information!$F$16</definedName>
    <definedName name="OpIn_CDP_DesDmax_02">[1]Operating_Information!$G$16</definedName>
    <definedName name="OpIn_CDP_DesDmax_03">[1]Operating_Information!$H$16</definedName>
    <definedName name="OpIn_CDP_DesDmax_04">[1]Operating_Information!$I$16</definedName>
    <definedName name="OpIn_CDP_DesDmax_05">[1]Operating_Information!$J$16</definedName>
    <definedName name="OpIn_CDP_DesDmax_06">[1]Operating_Information!$K$16</definedName>
    <definedName name="OpIn_CDP_DesDmax_07">[1]Operating_Information!$L$16</definedName>
    <definedName name="OpIn_CDP_DesDmax_08">[1]Operating_Information!$M$16</definedName>
    <definedName name="OpIn_CDP_DesDmax_09">[1]Operating_Information!$N$16</definedName>
    <definedName name="OpIn_CDP_DesDmax_10">[1]Operating_Information!$O$16</definedName>
    <definedName name="OpIn_CDP_DesDmax_11">[1]Operating_Information!$P$16</definedName>
    <definedName name="OpIn_CDP_DesDmax_12">[1]Operating_Information!$Q$16</definedName>
    <definedName name="OpIn_CDP_DesDmax_YN">[1]Operating_Information!$E$16</definedName>
    <definedName name="OpIn_CDP_DesDmin">[1]Operating_Information!$C$17</definedName>
    <definedName name="OpIn_CDP_DesDmin_01">[1]Operating_Information!$F$17</definedName>
    <definedName name="OpIn_CDP_DesDmin_02">[1]Operating_Information!$G$17</definedName>
    <definedName name="OpIn_CDP_DesDmin_03">[1]Operating_Information!$H$17</definedName>
    <definedName name="OpIn_CDP_DesDmin_04">[1]Operating_Information!$I$17</definedName>
    <definedName name="OpIn_CDP_DesDmin_05">[1]Operating_Information!$J$17</definedName>
    <definedName name="OpIn_CDP_DesDmin_06">[1]Operating_Information!$K$17</definedName>
    <definedName name="OpIn_CDP_DesDmin_07">[1]Operating_Information!$L$17</definedName>
    <definedName name="OpIn_CDP_DesDmin_08">[1]Operating_Information!$M$17</definedName>
    <definedName name="OpIn_CDP_DesDmin_09">[1]Operating_Information!$N$17</definedName>
    <definedName name="OpIn_CDP_DesDmin_10">[1]Operating_Information!$O$17</definedName>
    <definedName name="OpIn_CDP_DesDmin_11">[1]Operating_Information!$P$17</definedName>
    <definedName name="OpIn_CDP_DesDmin_12">[1]Operating_Information!$Q$17</definedName>
    <definedName name="OpIn_CDP_DesDmin_YN">[1]Operating_Information!$E$17</definedName>
    <definedName name="OpIn_CDP_DesDurEngy">[1]Operating_Information!$C$25</definedName>
    <definedName name="OpIn_CDP_DesStorEngy">[1]Operating_Information!$C$21</definedName>
    <definedName name="OpIn_CDP_DesStorEngy_01">[1]Operating_Information!$F$21</definedName>
    <definedName name="OpIn_CDP_DesStorEngy_02">[1]Operating_Information!$G$21</definedName>
    <definedName name="OpIn_CDP_DesStorEngy_03">[1]Operating_Information!$H$21</definedName>
    <definedName name="OpIn_CDP_DesStorEngy_04">[1]Operating_Information!$I$21</definedName>
    <definedName name="OpIn_CDP_DesStorEngy_05">[1]Operating_Information!$J$21</definedName>
    <definedName name="OpIn_CDP_DesStorEngy_06">[1]Operating_Information!$K$21</definedName>
    <definedName name="OpIn_CDP_DesStorEngy_07">[1]Operating_Information!$L$21</definedName>
    <definedName name="OpIn_CDP_DesStorEngy_08">[1]Operating_Information!$M$21</definedName>
    <definedName name="OpIn_CDP_DesStorEngy_09">[1]Operating_Information!$N$21</definedName>
    <definedName name="OpIn_CDP_DesStorEngy_10">[1]Operating_Information!$O$21</definedName>
    <definedName name="OpIn_CDP_DesStorEngy_11">[1]Operating_Information!$P$21</definedName>
    <definedName name="OpIn_CDP_DesStorEngy_12">[1]Operating_Information!$Q$21</definedName>
    <definedName name="OpIn_CDP_DesStorEngy_YN">[1]Operating_Information!$E$21</definedName>
    <definedName name="OpIn_CDP_DisEffDmax" localSheetId="6">[1]Operating_Information!#REF!</definedName>
    <definedName name="OpIn_CDP_DisEffDmax">[1]Operating_Information!#REF!</definedName>
    <definedName name="OpIn_CDP_DisEffDmax_01" localSheetId="6">[1]Operating_Information!#REF!</definedName>
    <definedName name="OpIn_CDP_DisEffDmax_01">[1]Operating_Information!#REF!</definedName>
    <definedName name="OpIn_CDP_DisEffDmax_02" localSheetId="6">[1]Operating_Information!#REF!</definedName>
    <definedName name="OpIn_CDP_DisEffDmax_02">[1]Operating_Information!#REF!</definedName>
    <definedName name="OpIn_CDP_DisEffDmax_03" localSheetId="6">[1]Operating_Information!#REF!</definedName>
    <definedName name="OpIn_CDP_DisEffDmax_03">[1]Operating_Information!#REF!</definedName>
    <definedName name="OpIn_CDP_DisEffDmax_04" localSheetId="6">[1]Operating_Information!#REF!</definedName>
    <definedName name="OpIn_CDP_DisEffDmax_04">[1]Operating_Information!#REF!</definedName>
    <definedName name="OpIn_CDP_DisEffDmax_05" localSheetId="6">[1]Operating_Information!#REF!</definedName>
    <definedName name="OpIn_CDP_DisEffDmax_05">[1]Operating_Information!#REF!</definedName>
    <definedName name="OpIn_CDP_DisEffDmax_06" localSheetId="6">[1]Operating_Information!#REF!</definedName>
    <definedName name="OpIn_CDP_DisEffDmax_06">[1]Operating_Information!#REF!</definedName>
    <definedName name="OpIn_CDP_DisEffDmax_07" localSheetId="6">[1]Operating_Information!#REF!</definedName>
    <definedName name="OpIn_CDP_DisEffDmax_07">[1]Operating_Information!#REF!</definedName>
    <definedName name="OpIn_CDP_DisEffDmax_08" localSheetId="6">[1]Operating_Information!#REF!</definedName>
    <definedName name="OpIn_CDP_DisEffDmax_08">[1]Operating_Information!#REF!</definedName>
    <definedName name="OpIn_CDP_DisEffDmax_09" localSheetId="6">[1]Operating_Information!#REF!</definedName>
    <definedName name="OpIn_CDP_DisEffDmax_09">[1]Operating_Information!#REF!</definedName>
    <definedName name="OpIn_CDP_DisEffDmax_10" localSheetId="6">[1]Operating_Information!#REF!</definedName>
    <definedName name="OpIn_CDP_DisEffDmax_10">[1]Operating_Information!#REF!</definedName>
    <definedName name="OpIn_CDP_DisEffDmax_11" localSheetId="6">[1]Operating_Information!#REF!</definedName>
    <definedName name="OpIn_CDP_DisEffDmax_11">[1]Operating_Information!#REF!</definedName>
    <definedName name="OpIn_CDP_DisEffDmax_12" localSheetId="6">[1]Operating_Information!#REF!</definedName>
    <definedName name="OpIn_CDP_DisEffDmax_12">[1]Operating_Information!#REF!</definedName>
    <definedName name="OpIn_CDP_DisEffDmax_YN" localSheetId="6">[1]Operating_Information!#REF!</definedName>
    <definedName name="OpIn_CDP_DisEffDmax_YN">[1]Operating_Information!#REF!</definedName>
    <definedName name="OpIn_CDP_DisEffDmax50" localSheetId="6">[1]Operating_Information!#REF!</definedName>
    <definedName name="OpIn_CDP_DisEffDmax50">[1]Operating_Information!#REF!</definedName>
    <definedName name="OpIn_CDP_DisEffDmax50_01" localSheetId="6">[1]Operating_Information!#REF!</definedName>
    <definedName name="OpIn_CDP_DisEffDmax50_01">[1]Operating_Information!#REF!</definedName>
    <definedName name="OpIn_CDP_DisEffDmax50_02" localSheetId="6">[1]Operating_Information!#REF!</definedName>
    <definedName name="OpIn_CDP_DisEffDmax50_02">[1]Operating_Information!#REF!</definedName>
    <definedName name="OpIn_CDP_DisEffDmax50_03" localSheetId="6">[1]Operating_Information!#REF!</definedName>
    <definedName name="OpIn_CDP_DisEffDmax50_03">[1]Operating_Information!#REF!</definedName>
    <definedName name="OpIn_CDP_DisEffDmax50_04" localSheetId="6">[1]Operating_Information!#REF!</definedName>
    <definedName name="OpIn_CDP_DisEffDmax50_04">[1]Operating_Information!#REF!</definedName>
    <definedName name="OpIn_CDP_DisEffDmax50_05" localSheetId="6">[1]Operating_Information!#REF!</definedName>
    <definedName name="OpIn_CDP_DisEffDmax50_05">[1]Operating_Information!#REF!</definedName>
    <definedName name="OpIn_CDP_DisEffDmax50_06" localSheetId="6">[1]Operating_Information!#REF!</definedName>
    <definedName name="OpIn_CDP_DisEffDmax50_06">[1]Operating_Information!#REF!</definedName>
    <definedName name="OpIn_CDP_DisEffDmax50_07" localSheetId="6">[1]Operating_Information!#REF!</definedName>
    <definedName name="OpIn_CDP_DisEffDmax50_07">[1]Operating_Information!#REF!</definedName>
    <definedName name="OpIn_CDP_DisEffDmax50_08" localSheetId="6">[1]Operating_Information!#REF!</definedName>
    <definedName name="OpIn_CDP_DisEffDmax50_08">[1]Operating_Information!#REF!</definedName>
    <definedName name="OpIn_CDP_DisEffDmax50_09" localSheetId="6">[1]Operating_Information!#REF!</definedName>
    <definedName name="OpIn_CDP_DisEffDmax50_09">[1]Operating_Information!#REF!</definedName>
    <definedName name="OpIn_CDP_DisEffDmax50_10" localSheetId="6">[1]Operating_Information!#REF!</definedName>
    <definedName name="OpIn_CDP_DisEffDmax50_10">[1]Operating_Information!#REF!</definedName>
    <definedName name="OpIn_CDP_DisEffDmax50_11" localSheetId="6">[1]Operating_Information!#REF!</definedName>
    <definedName name="OpIn_CDP_DisEffDmax50_11">[1]Operating_Information!#REF!</definedName>
    <definedName name="OpIn_CDP_DisEffDmax50_12" localSheetId="6">[1]Operating_Information!#REF!</definedName>
    <definedName name="OpIn_CDP_DisEffDmax50_12">[1]Operating_Information!#REF!</definedName>
    <definedName name="OpIn_CDP_DisEffDmax50_YN" localSheetId="6">[1]Operating_Information!#REF!</definedName>
    <definedName name="OpIn_CDP_DisEffDmax50_YN">[1]Operating_Information!#REF!</definedName>
    <definedName name="OpIn_CDP_DisEffDmax75" localSheetId="6">[1]Operating_Information!#REF!</definedName>
    <definedName name="OpIn_CDP_DisEffDmax75">[1]Operating_Information!#REF!</definedName>
    <definedName name="OpIn_CDP_DisEffDmax75_01" localSheetId="6">[1]Operating_Information!#REF!</definedName>
    <definedName name="OpIn_CDP_DisEffDmax75_01">[1]Operating_Information!#REF!</definedName>
    <definedName name="OpIn_CDP_DisEffDmax75_02" localSheetId="6">[1]Operating_Information!#REF!</definedName>
    <definedName name="OpIn_CDP_DisEffDmax75_02">[1]Operating_Information!#REF!</definedName>
    <definedName name="OpIn_CDP_DisEffDmax75_03" localSheetId="6">[1]Operating_Information!#REF!</definedName>
    <definedName name="OpIn_CDP_DisEffDmax75_03">[1]Operating_Information!#REF!</definedName>
    <definedName name="OpIn_CDP_DisEffDmax75_04" localSheetId="6">[1]Operating_Information!#REF!</definedName>
    <definedName name="OpIn_CDP_DisEffDmax75_04">[1]Operating_Information!#REF!</definedName>
    <definedName name="OpIn_CDP_DisEffDmax75_05" localSheetId="6">[1]Operating_Information!#REF!</definedName>
    <definedName name="OpIn_CDP_DisEffDmax75_05">[1]Operating_Information!#REF!</definedName>
    <definedName name="OpIn_CDP_DisEffDmax75_06" localSheetId="6">[1]Operating_Information!#REF!</definedName>
    <definedName name="OpIn_CDP_DisEffDmax75_06">[1]Operating_Information!#REF!</definedName>
    <definedName name="OpIn_CDP_DisEffDmax75_07" localSheetId="6">[1]Operating_Information!#REF!</definedName>
    <definedName name="OpIn_CDP_DisEffDmax75_07">[1]Operating_Information!#REF!</definedName>
    <definedName name="OpIn_CDP_DisEffDmax75_08" localSheetId="6">[1]Operating_Information!#REF!</definedName>
    <definedName name="OpIn_CDP_DisEffDmax75_08">[1]Operating_Information!#REF!</definedName>
    <definedName name="OpIn_CDP_DisEffDmax75_09" localSheetId="6">[1]Operating_Information!#REF!</definedName>
    <definedName name="OpIn_CDP_DisEffDmax75_09">[1]Operating_Information!#REF!</definedName>
    <definedName name="OpIn_CDP_DisEffDmax75_10" localSheetId="6">[1]Operating_Information!#REF!</definedName>
    <definedName name="OpIn_CDP_DisEffDmax75_10">[1]Operating_Information!#REF!</definedName>
    <definedName name="OpIn_CDP_DisEffDmax75_11" localSheetId="6">[1]Operating_Information!#REF!</definedName>
    <definedName name="OpIn_CDP_DisEffDmax75_11">[1]Operating_Information!#REF!</definedName>
    <definedName name="OpIn_CDP_DisEffDmax75_12" localSheetId="6">[1]Operating_Information!#REF!</definedName>
    <definedName name="OpIn_CDP_DisEffDmax75_12">[1]Operating_Information!#REF!</definedName>
    <definedName name="OpIn_CDP_DisEffDmax75_YN" localSheetId="6">[1]Operating_Information!#REF!</definedName>
    <definedName name="OpIn_CDP_DisEffDmax75_YN">[1]Operating_Information!#REF!</definedName>
    <definedName name="OpIn_CDP_DisEffDmin" localSheetId="6">[1]Operating_Information!#REF!</definedName>
    <definedName name="OpIn_CDP_DisEffDmin">[1]Operating_Information!#REF!</definedName>
    <definedName name="OpIn_CDP_DisEffDmin_01" localSheetId="6">[1]Operating_Information!#REF!</definedName>
    <definedName name="OpIn_CDP_DisEffDmin_01">[1]Operating_Information!#REF!</definedName>
    <definedName name="OpIn_CDP_DisEffDmin_02" localSheetId="6">[1]Operating_Information!#REF!</definedName>
    <definedName name="OpIn_CDP_DisEffDmin_02">[1]Operating_Information!#REF!</definedName>
    <definedName name="OpIn_CDP_DisEffDmin_03" localSheetId="6">[1]Operating_Information!#REF!</definedName>
    <definedName name="OpIn_CDP_DisEffDmin_03">[1]Operating_Information!#REF!</definedName>
    <definedName name="OpIn_CDP_DisEffDmin_04" localSheetId="6">[1]Operating_Information!#REF!</definedName>
    <definedName name="OpIn_CDP_DisEffDmin_04">[1]Operating_Information!#REF!</definedName>
    <definedName name="OpIn_CDP_DisEffDmin_05" localSheetId="6">[1]Operating_Information!#REF!</definedName>
    <definedName name="OpIn_CDP_DisEffDmin_05">[1]Operating_Information!#REF!</definedName>
    <definedName name="OpIn_CDP_DisEffDmin_06" localSheetId="6">[1]Operating_Information!#REF!</definedName>
    <definedName name="OpIn_CDP_DisEffDmin_06">[1]Operating_Information!#REF!</definedName>
    <definedName name="OpIn_CDP_DisEffDmin_07" localSheetId="6">[1]Operating_Information!#REF!</definedName>
    <definedName name="OpIn_CDP_DisEffDmin_07">[1]Operating_Information!#REF!</definedName>
    <definedName name="OpIn_CDP_DisEffDmin_08" localSheetId="6">[1]Operating_Information!#REF!</definedName>
    <definedName name="OpIn_CDP_DisEffDmin_08">[1]Operating_Information!#REF!</definedName>
    <definedName name="OpIn_CDP_DisEffDmin_09" localSheetId="6">[1]Operating_Information!#REF!</definedName>
    <definedName name="OpIn_CDP_DisEffDmin_09">[1]Operating_Information!#REF!</definedName>
    <definedName name="OpIn_CDP_DisEffDmin_10" localSheetId="6">[1]Operating_Information!#REF!</definedName>
    <definedName name="OpIn_CDP_DisEffDmin_10">[1]Operating_Information!#REF!</definedName>
    <definedName name="OpIn_CDP_DisEffDmin_11" localSheetId="6">[1]Operating_Information!#REF!</definedName>
    <definedName name="OpIn_CDP_DisEffDmin_11">[1]Operating_Information!#REF!</definedName>
    <definedName name="OpIn_CDP_DisEffDmin_12" localSheetId="6">[1]Operating_Information!#REF!</definedName>
    <definedName name="OpIn_CDP_DisEffDmin_12">[1]Operating_Information!#REF!</definedName>
    <definedName name="OpIn_CDP_DisEffDmin_YN" localSheetId="6">[1]Operating_Information!#REF!</definedName>
    <definedName name="OpIn_CDP_DisEffDmin_YN">[1]Operating_Information!#REF!</definedName>
    <definedName name="OpIn_CDP_DmaxDur">[1]Operating_Information!$C$20</definedName>
    <definedName name="OpIn_CDP_DmaxDur_01">[1]Operating_Information!$F$20</definedName>
    <definedName name="OpIn_CDP_DmaxDur_02">[1]Operating_Information!$G$20</definedName>
    <definedName name="OpIn_CDP_DmaxDur_03">[1]Operating_Information!$H$20</definedName>
    <definedName name="OpIn_CDP_DmaxDur_04">[1]Operating_Information!$I$20</definedName>
    <definedName name="OpIn_CDP_DmaxDur_05">[1]Operating_Information!$J$20</definedName>
    <definedName name="OpIn_CDP_DmaxDur_06">[1]Operating_Information!$K$20</definedName>
    <definedName name="OpIn_CDP_DmaxDur_07">[1]Operating_Information!$L$20</definedName>
    <definedName name="OpIn_CDP_DmaxDur_08">[1]Operating_Information!$M$20</definedName>
    <definedName name="OpIn_CDP_DmaxDur_09">[1]Operating_Information!$N$20</definedName>
    <definedName name="OpIn_CDP_DmaxDur_10">[1]Operating_Information!$O$20</definedName>
    <definedName name="OpIn_CDP_DmaxDur_11">[1]Operating_Information!$P$20</definedName>
    <definedName name="OpIn_CDP_DmaxDur_12">[1]Operating_Information!$Q$20</definedName>
    <definedName name="OpIn_CDP_DmaxDur_YN">[1]Operating_Information!$E$20</definedName>
    <definedName name="OpIn_CDP_Efficiency">[1]Operating_Information!$C$23</definedName>
    <definedName name="OpIn_CDP_Efficiency_01">[1]Operating_Information!$F$23</definedName>
    <definedName name="OpIn_CDP_Efficiency_02">[1]Operating_Information!$G$23</definedName>
    <definedName name="OpIn_CDP_Efficiency_03">[1]Operating_Information!$H$23</definedName>
    <definedName name="OpIn_CDP_Efficiency_04">[1]Operating_Information!$I$23</definedName>
    <definedName name="OpIn_CDP_Efficiency_05">[1]Operating_Information!$J$23</definedName>
    <definedName name="OpIn_CDP_Efficiency_06">[1]Operating_Information!$K$23</definedName>
    <definedName name="OpIn_CDP_Efficiency_07">[1]Operating_Information!$L$23</definedName>
    <definedName name="OpIn_CDP_Efficiency_08">[1]Operating_Information!$M$23</definedName>
    <definedName name="OpIn_CDP_Efficiency_09">[1]Operating_Information!$N$23</definedName>
    <definedName name="OpIn_CDP_Efficiency_10">[1]Operating_Information!$O$23</definedName>
    <definedName name="OpIn_CDP_Efficiency_11">[1]Operating_Information!$P$23</definedName>
    <definedName name="OpIn_CDP_Efficiency_12">[1]Operating_Information!$Q$23</definedName>
    <definedName name="OpIn_CDP_Efficiency_YN">[1]Operating_Information!$E$23</definedName>
    <definedName name="OpIn_CDP_FulDtyCycEff">[1]Operating_Information!$C$24</definedName>
    <definedName name="OpIn_CDP_FulDtyCycEff_01">[1]Operating_Information!$F$24</definedName>
    <definedName name="OpIn_CDP_FulDtyCycEff_02">[1]Operating_Information!$G$24</definedName>
    <definedName name="OpIn_CDP_FulDtyCycEff_03">[1]Operating_Information!$H$24</definedName>
    <definedName name="OpIn_CDP_FulDtyCycEff_04">[1]Operating_Information!$I$24</definedName>
    <definedName name="OpIn_CDP_FulDtyCycEff_05">[1]Operating_Information!$J$24</definedName>
    <definedName name="OpIn_CDP_FulDtyCycEff_06">[1]Operating_Information!$K$24</definedName>
    <definedName name="OpIn_CDP_FulDtyCycEff_07">[1]Operating_Information!$L$24</definedName>
    <definedName name="OpIn_CDP_FulDtyCycEff_08">[1]Operating_Information!$M$24</definedName>
    <definedName name="OpIn_CDP_FulDtyCycEff_09">[1]Operating_Information!$N$24</definedName>
    <definedName name="OpIn_CDP_FulDtyCycEff_10">[1]Operating_Information!$O$24</definedName>
    <definedName name="OpIn_CDP_FulDtyCycEff_11">[1]Operating_Information!$P$24</definedName>
    <definedName name="OpIn_CDP_FulDtyCycEff_12">[1]Operating_Information!$Q$24</definedName>
    <definedName name="OpIn_CDP_FulDtyCycEff_YN">[1]Operating_Information!$E$24</definedName>
    <definedName name="OpIn_CDP_HeatRate_Dmax">[1]Operating_Information!$C$37</definedName>
    <definedName name="OpIn_CDP_HeatRate_Dmax_01">[1]Operating_Information!$F$37</definedName>
    <definedName name="OpIn_CDP_HeatRate_Dmax_02">[1]Operating_Information!$G$37</definedName>
    <definedName name="OpIn_CDP_HeatRate_Dmax_03">[1]Operating_Information!$H$37</definedName>
    <definedName name="OpIn_CDP_HeatRate_Dmax_04">[1]Operating_Information!$I$37</definedName>
    <definedName name="OpIn_CDP_HeatRate_Dmax_05">[1]Operating_Information!$J$37</definedName>
    <definedName name="OpIn_CDP_HeatRate_Dmax_06">[1]Operating_Information!$K$37</definedName>
    <definedName name="OpIn_CDP_HeatRate_Dmax_07">[1]Operating_Information!$L$37</definedName>
    <definedName name="OpIn_CDP_HeatRate_Dmax_08">[1]Operating_Information!$M$37</definedName>
    <definedName name="OpIn_CDP_HeatRate_Dmax_09">[1]Operating_Information!$N$37</definedName>
    <definedName name="OpIn_CDP_HeatRate_Dmax_10">[1]Operating_Information!$O$37</definedName>
    <definedName name="OpIn_CDP_HeatRate_Dmax_11">[1]Operating_Information!$P$37</definedName>
    <definedName name="OpIn_CDP_HeatRate_Dmax_12">[1]Operating_Information!$Q$37</definedName>
    <definedName name="OpIn_CDP_HeatRate_Dmax_YN">[1]Operating_Information!$E$37</definedName>
    <definedName name="OpIn_CDP_HeatRate_Dmin">[1]Operating_Information!$C$38</definedName>
    <definedName name="OpIn_CDP_HeatRate_Dmin_01">[1]Operating_Information!$F$38</definedName>
    <definedName name="OpIn_CDP_HeatRate_Dmin_02">[1]Operating_Information!$G$38</definedName>
    <definedName name="OpIn_CDP_HeatRate_Dmin_03">[1]Operating_Information!$H$38</definedName>
    <definedName name="OpIn_CDP_HeatRate_Dmin_04">[1]Operating_Information!$I$38</definedName>
    <definedName name="OpIn_CDP_HeatRate_Dmin_05">[1]Operating_Information!$J$38</definedName>
    <definedName name="OpIn_CDP_HeatRate_Dmin_06">[1]Operating_Information!$K$38</definedName>
    <definedName name="OpIn_CDP_HeatRate_Dmin_07">[1]Operating_Information!$L$38</definedName>
    <definedName name="OpIn_CDP_HeatRate_Dmin_08">[1]Operating_Information!$M$38</definedName>
    <definedName name="OpIn_CDP_HeatRate_Dmin_09">[1]Operating_Information!$N$38</definedName>
    <definedName name="OpIn_CDP_HeatRate_Dmin_10">[1]Operating_Information!$O$38</definedName>
    <definedName name="OpIn_CDP_HeatRate_Dmin_11">[1]Operating_Information!$P$38</definedName>
    <definedName name="OpIn_CDP_HeatRate_Dmin_12">[1]Operating_Information!$Q$38</definedName>
    <definedName name="OpIn_CDP_HeatRate_Dmin_YN">[1]Operating_Information!$E$38</definedName>
    <definedName name="OpIn_CDP_IdleAuxLoad">[1]Operating_Information!$C$32</definedName>
    <definedName name="OpIn_CDP_IdleAuxLoad_01">[1]Operating_Information!$F$32</definedName>
    <definedName name="OpIn_CDP_IdleAuxLoad_02">[1]Operating_Information!$G$32</definedName>
    <definedName name="OpIn_CDP_IdleAuxLoad_03">[1]Operating_Information!$H$32</definedName>
    <definedName name="OpIn_CDP_IdleAuxLoad_04">[1]Operating_Information!$I$32</definedName>
    <definedName name="OpIn_CDP_IdleAuxLoad_05">[1]Operating_Information!$J$32</definedName>
    <definedName name="OpIn_CDP_IdleAuxLoad_06">[1]Operating_Information!$K$32</definedName>
    <definedName name="OpIn_CDP_IdleAuxLoad_07">[1]Operating_Information!$L$32</definedName>
    <definedName name="OpIn_CDP_IdleAuxLoad_08">[1]Operating_Information!$M$32</definedName>
    <definedName name="OpIn_CDP_IdleAuxLoad_09">[1]Operating_Information!$N$32</definedName>
    <definedName name="OpIn_CDP_IdleAuxLoad_10">[1]Operating_Information!$O$32</definedName>
    <definedName name="OpIn_CDP_IdleAuxLoad_11">[1]Operating_Information!$P$32</definedName>
    <definedName name="OpIn_CDP_IdleAuxLoad_12">[1]Operating_Information!$Q$32</definedName>
    <definedName name="OpIn_CDP_IdleAuxLoad_YN">[1]Operating_Information!$E$32</definedName>
    <definedName name="OpIn_CDP_IncidLoad">[1]Operating_Information!$C$33</definedName>
    <definedName name="OpIn_CDP_IncidLoad_01">[1]Operating_Information!$F$33</definedName>
    <definedName name="OpIn_CDP_IncidLoad_02">[1]Operating_Information!$G$33</definedName>
    <definedName name="OpIn_CDP_IncidLoad_03">[1]Operating_Information!$H$33</definedName>
    <definedName name="OpIn_CDP_IncidLoad_04">[1]Operating_Information!$I$33</definedName>
    <definedName name="OpIn_CDP_IncidLoad_05">[1]Operating_Information!$J$33</definedName>
    <definedName name="OpIn_CDP_IncidLoad_06">[1]Operating_Information!$K$33</definedName>
    <definedName name="OpIn_CDP_IncidLoad_07">[1]Operating_Information!$L$33</definedName>
    <definedName name="OpIn_CDP_IncidLoad_08">[1]Operating_Information!$M$33</definedName>
    <definedName name="OpIn_CDP_IncidLoad_09">[1]Operating_Information!$N$33</definedName>
    <definedName name="OpIn_CDP_IncidLoad_10">[1]Operating_Information!$O$33</definedName>
    <definedName name="OpIn_CDP_IncidLoad_11">[1]Operating_Information!$P$33</definedName>
    <definedName name="OpIn_CDP_IncidLoad_12">[1]Operating_Information!$Q$33</definedName>
    <definedName name="OpIn_CDP_IncidLoad_YN">[1]Operating_Information!$E$33</definedName>
    <definedName name="OpIn_CDP_OpAuxLoad">[1]Operating_Information!$C$31</definedName>
    <definedName name="OpIn_CDP_OpAuxLoad_01">[1]Operating_Information!$F$31</definedName>
    <definedName name="OpIn_CDP_OpAuxLoad_02">[1]Operating_Information!$G$31</definedName>
    <definedName name="OpIn_CDP_OpAuxLoad_03">[1]Operating_Information!$H$31</definedName>
    <definedName name="OpIn_CDP_OpAuxLoad_04">[1]Operating_Information!$I$31</definedName>
    <definedName name="OpIn_CDP_OpAuxLoad_05">[1]Operating_Information!$J$31</definedName>
    <definedName name="OpIn_CDP_OpAuxLoad_06">[1]Operating_Information!$K$31</definedName>
    <definedName name="OpIn_CDP_OpAuxLoad_07">[1]Operating_Information!$L$31</definedName>
    <definedName name="OpIn_CDP_OpAuxLoad_08">[1]Operating_Information!$M$31</definedName>
    <definedName name="OpIn_CDP_OpAuxLoad_09">[1]Operating_Information!$N$31</definedName>
    <definedName name="OpIn_CDP_OpAuxLoad_10">[1]Operating_Information!$O$31</definedName>
    <definedName name="OpIn_CDP_OpAuxLoad_11">[1]Operating_Information!$P$31</definedName>
    <definedName name="OpIn_CDP_OpAuxLoad_12">[1]Operating_Information!$Q$31</definedName>
    <definedName name="OpIn_CDP_OpAuxLoad_YN">[1]Operating_Information!$E$31</definedName>
    <definedName name="OpIn_CDP_StdBySelfDisc">[1]Operating_Information!$C$35</definedName>
    <definedName name="OpIn_SRC_CAISO_Signal">[1]Operating_Information!$H$69</definedName>
    <definedName name="OpIn_SRC_NonDispatchStorageUseNt">[1]Operating_Information!$D$67</definedName>
    <definedName name="OpIn_SRC_SCADA_Signal">[1]Operating_Information!$H$70</definedName>
    <definedName name="OpIn_SRC_StorDispAuth">[1]Operating_Information!$D$66</definedName>
    <definedName name="OpIn_SSD_Desc_Cold">[1]Operating_Information!$K$44</definedName>
    <definedName name="OpIn_SSD_Desc_Hot">[1]Operating_Information!$K$42</definedName>
    <definedName name="OpIn_SSD_Desc_Warm">[1]Operating_Information!$K$43</definedName>
    <definedName name="Pal_Workbook_GUID" hidden="1">"PRY249AEX7YALSZBK1BW5B2I"</definedName>
    <definedName name="ParticipantAuthorization">[1]Participant_Information!$P$36</definedName>
    <definedName name="ParticipantAuthorization_Sig">[1]Participant_Information!$D$37</definedName>
    <definedName name="ParticipantAuthorization_Sig_Title">[1]Participant_Information!$D$38</definedName>
    <definedName name="ParticipantAuthorization_Sig_YN">[1]Participant_Information!$P$37</definedName>
    <definedName name="PartInf_POPEO_Affil">[1]Participant_Information!$E$25</definedName>
    <definedName name="PartInf_POPEO_NA">[1]Participant_Information!$E$26</definedName>
    <definedName name="PartInf_POPEO_PGE">[1]Participant_Information!$E$23</definedName>
    <definedName name="PartInf_POPEO_PGE_Corp">[1]Participant_Information!$E$24</definedName>
    <definedName name="PD_DI_02">[1]Degradation!$B$35</definedName>
    <definedName name="PI_ProdOff_FlexRA">[1]Project_Information!$M$23</definedName>
    <definedName name="PI_ProdOff_NonSpinRes">[1]Project_Information!$N$23</definedName>
    <definedName name="PI_ProdOff_RegUpDwn">[1]Project_Information!$N$25</definedName>
    <definedName name="PI_ProdOff_SpinRes">[1]Project_Information!$N$24</definedName>
    <definedName name="PPA.Buyout" hidden="1">[5]Index!$U$8</definedName>
    <definedName name="presched_Transport_Surcharge_Rate">[1]Project_Information!$D$145</definedName>
    <definedName name="Previous_Offerings">[1]Project_Information!$E$14</definedName>
    <definedName name="Primary_Owner_Percent">[1]Participant_Information!$N$15</definedName>
    <definedName name="Primary_Project_Owner">[1]Participant_Information!$K$15</definedName>
    <definedName name="PrimaryDegradationDriver">[1]Degradation!$E$29</definedName>
    <definedName name="PrimaryDegradationDriver_Other">[1]Degradation!$E$30</definedName>
    <definedName name="PriorDemandAggregator" localSheetId="2">'Participant Information'!$E$30</definedName>
    <definedName name="PriorDemandAggregatorCA" localSheetId="2">'Participant Information'!$E$31</definedName>
    <definedName name="PRM">'RA Prices_No Inputs Required'!#REF!</definedName>
    <definedName name="ProjDevSec">[1]Project_Information!$F$118</definedName>
    <definedName name="ProjDevSec_Req">[1]Project_Information!$E$118</definedName>
    <definedName name="Project_Address">[1]Project_Information!$C$44</definedName>
    <definedName name="Project_City">[1]Project_Information!$C$46</definedName>
    <definedName name="Project_County">[1]Project_Information!$C$48</definedName>
    <definedName name="Project_Name">[1]Project_Information!$D$42</definedName>
    <definedName name="ProjectDescription">[1]Project_Information!$C$69</definedName>
    <definedName name="ProjectDeveloper_Address">[1]Participant_Information!$L$9</definedName>
    <definedName name="ProjectDeveloper_City">[1]Participant_Information!$L$10</definedName>
    <definedName name="ProjectDeveloper_Country">[1]Participant_Information!$L$11</definedName>
    <definedName name="ProjectDeveloper_Name">[1]Participant_Information!$L$8</definedName>
    <definedName name="ProjectDeveloper_State">[1]Participant_Information!$P$10</definedName>
    <definedName name="ProjectDeveloper_ZipCode">[1]Participant_Information!$R$10</definedName>
    <definedName name="ProjectFunding" localSheetId="2">'Participant Information'!$E$38</definedName>
    <definedName name="ProjectFundingDescr" localSheetId="2">'Participant Information'!$G$38</definedName>
    <definedName name="ProjectState">[1]Project_Information!$G$46</definedName>
    <definedName name="ProjectZipCode">[1]Project_Information!$G$48</definedName>
    <definedName name="ProjFundStFed">[1]Project_Information!$D$66</definedName>
    <definedName name="ProtocolElectronicSignature" localSheetId="2">'Participant Information'!$C$56</definedName>
    <definedName name="ProtocolSignatureYesNo" localSheetId="2">'Participant Information'!$K$56</definedName>
    <definedName name="ProtocolTitle" localSheetId="2">'Participant Information'!$C$57</definedName>
    <definedName name="ProtocolYesNo" localSheetId="2">'Participant Information'!$K$52</definedName>
    <definedName name="PSA_Maint_01">[1]PSA_Offers_Only!$H$76</definedName>
    <definedName name="PSA_Maint_02">[1]PSA_Offers_Only!$H$77</definedName>
    <definedName name="PSA_Maint_03">[1]PSA_Offers_Only!$H$78</definedName>
    <definedName name="PSA_Maint_04">[1]PSA_Offers_Only!$H$79</definedName>
    <definedName name="PSA_Maint_05">[1]PSA_Offers_Only!$H$80</definedName>
    <definedName name="PSA_Maint_06">[1]PSA_Offers_Only!$H$81</definedName>
    <definedName name="PSA_Maint_07">[1]PSA_Offers_Only!$H$82</definedName>
    <definedName name="PSA_Maint_08">[1]PSA_Offers_Only!$H$83</definedName>
    <definedName name="PSA_Maint_09">[1]PSA_Offers_Only!$H$84</definedName>
    <definedName name="PSA_Maint_10">[1]PSA_Offers_Only!$H$85</definedName>
    <definedName name="PSA_Maint_11">[1]PSA_Offers_Only!$H$86</definedName>
    <definedName name="PSA_Maint_12">[1]PSA_Offers_Only!$H$87</definedName>
    <definedName name="PSA_Maint_Desc_Nt">[1]PSA_Offers_Only!$J$81</definedName>
    <definedName name="PSA_OM_DecomCostsY10">[1]PSA_Offers_Only!$P$30</definedName>
    <definedName name="PSA_OM_PVExtStorSysLifeY10">[1]PSA_Offers_Only!$P$25</definedName>
    <definedName name="PSA_OM_VOM">[1]PSA_Offers_Only!$D$32</definedName>
    <definedName name="PSA_OpChar_AnnAuxLoadEnConsum">[1]PSA_Offers_Only!$D$61</definedName>
    <definedName name="PSA_OpChar_AnnDmaxDegRate">[1]PSA_Offers_Only!$D$44</definedName>
    <definedName name="PSA_OpChar_AuxLoadEquDesc">[1]PSA_Offers_Only!$D$59</definedName>
    <definedName name="PSA_OpChar_AuxLoadPeakLoad">[1]PSA_Offers_Only!$D$60</definedName>
    <definedName name="PSA_OpChar_RunTimeLimits">[1]PSA_Offers_Only!$D$62</definedName>
    <definedName name="PSA_Price_PurchasePrice">[1]PSA_Offers_Only!$D$15</definedName>
    <definedName name="PSA_SiteDesc_GuarDurationhrs">[1]PSA_Offers_Only!$D$10</definedName>
    <definedName name="PSA_SiteDesc_GuarPmaxY1To10">[1]PSA_Offers_Only!$D$9</definedName>
    <definedName name="PSA_SiteDesc_Site">[1]PSA_Offers_Only!$D$8</definedName>
    <definedName name="RAO_Avail_MajOverHSch_Driver">[1]RA_Offers_Only!$K$32</definedName>
    <definedName name="RAO_Avail_MajOverHSch_Int">[1]RA_Offers_Only!$K$33</definedName>
    <definedName name="RAO_Comments_Nt">[1]RA_Offers_Only!$I$39</definedName>
    <definedName name="RAO_DegRate_QtyMulti_01">[1]RA_Offers_Only!$C$35</definedName>
    <definedName name="RAO_DegRate_QtyMulti_02">[1]RA_Offers_Only!$C$36</definedName>
    <definedName name="RAO_DegRate_QtyMulti_03">[1]RA_Offers_Only!$C$37</definedName>
    <definedName name="RAO_DegRate_QtyMulti_04">[1]RA_Offers_Only!$C$38</definedName>
    <definedName name="RAO_DegRate_QtyMulti_05">[1]RA_Offers_Only!$C$39</definedName>
    <definedName name="RAO_DegRate_QtyMulti_06">[1]RA_Offers_Only!$C$40</definedName>
    <definedName name="RAO_DegRate_QtyMulti_07">[1]RA_Offers_Only!$C$41</definedName>
    <definedName name="RAO_DegRate_QtyMulti_08">[1]RA_Offers_Only!$C$42</definedName>
    <definedName name="RAO_DegRate_QtyMulti_09">[1]RA_Offers_Only!$C$43</definedName>
    <definedName name="RAO_DegRate_QtyMulti_10">[1]RA_Offers_Only!$C$44</definedName>
    <definedName name="RAO_DegRate_QtyMulti_11">[1]RA_Offers_Only!$E$35</definedName>
    <definedName name="RAO_DegRate_QtyMulti_12">[1]RA_Offers_Only!$E$36</definedName>
    <definedName name="RAO_DegRate_QtyMulti_13">[1]RA_Offers_Only!$E$37</definedName>
    <definedName name="RAO_DegRate_QtyMulti_14">[1]RA_Offers_Only!$E$38</definedName>
    <definedName name="RAO_DegRate_QtyMulti_15">[1]RA_Offers_Only!$E$39</definedName>
    <definedName name="RAO_DegRate_QtyMulti_16">[1]RA_Offers_Only!$E$40</definedName>
    <definedName name="RAO_DegRate_QtyMulti_17">[1]RA_Offers_Only!$E$41</definedName>
    <definedName name="RAO_DegRate_QtyMulti_18">[1]RA_Offers_Only!$E$42</definedName>
    <definedName name="RAO_DegRate_QtyMulti_19">[1]RA_Offers_Only!$E$43</definedName>
    <definedName name="RAO_DegRate_QtyMulti_20">[1]RA_Offers_Only!$E$44</definedName>
    <definedName name="RAO_DegRate_QtyMulti_21">[1]RA_Offers_Only!$G$35</definedName>
    <definedName name="RAO_DegRate_QtyMulti_22">[1]RA_Offers_Only!$G$36</definedName>
    <definedName name="RAO_DegRate_QtyMulti_23">[1]RA_Offers_Only!$G$37</definedName>
    <definedName name="RAO_DegRate_QtyMulti_24">[1]RA_Offers_Only!$G$38</definedName>
    <definedName name="RAO_DegRate_QtyMulti_25">[1]RA_Offers_Only!$G$39</definedName>
    <definedName name="RAO_DegRate_QtyMulti_26">[1]RA_Offers_Only!$G$40</definedName>
    <definedName name="RAO_DegRate_QtyMulti_27">[1]RA_Offers_Only!$G$41</definedName>
    <definedName name="RAO_DegRate_QtyMulti_28">[1]RA_Offers_Only!$G$42</definedName>
    <definedName name="RAO_DegRate_QtyMulti_29">[1]RA_Offers_Only!$G$43</definedName>
    <definedName name="RAO_DegRate_QtyMulti_30">[1]RA_Offers_Only!$G$44</definedName>
    <definedName name="RAO_EsclRate">[1]RA_Offers_Only!$D$26</definedName>
    <definedName name="RAO_Maint_01">[1]RA_Offers_Only!$J$12</definedName>
    <definedName name="RAO_Maint_02">[1]RA_Offers_Only!$J$13</definedName>
    <definedName name="RAO_Maint_03">[1]RA_Offers_Only!$J$14</definedName>
    <definedName name="RAO_Maint_04">[1]RA_Offers_Only!$J$15</definedName>
    <definedName name="RAO_Maint_05">[1]RA_Offers_Only!$J$16</definedName>
    <definedName name="RAO_Maint_06">[1]RA_Offers_Only!$J$17</definedName>
    <definedName name="RAO_Maint_07">[1]RA_Offers_Only!$J$18</definedName>
    <definedName name="RAO_Maint_08">[1]RA_Offers_Only!$J$19</definedName>
    <definedName name="RAO_Maint_09">[1]RA_Offers_Only!$J$20</definedName>
    <definedName name="RAO_Maint_10">[1]RA_Offers_Only!$J$21</definedName>
    <definedName name="RAO_Maint_11">[1]RA_Offers_Only!$J$22</definedName>
    <definedName name="RAO_Maint_12">[1]RA_Offers_Only!$J$23</definedName>
    <definedName name="RAO_PayQty_01">[1]RA_Offers_Only!$D$12</definedName>
    <definedName name="RAO_PayQty_02">[1]RA_Offers_Only!$D$13</definedName>
    <definedName name="RAO_PayQty_03">[1]RA_Offers_Only!$D$14</definedName>
    <definedName name="RAO_PayQty_04">[1]RA_Offers_Only!$D$15</definedName>
    <definedName name="RAO_PayQty_05">[1]RA_Offers_Only!$D$16</definedName>
    <definedName name="RAO_PayQty_06">[1]RA_Offers_Only!$D$17</definedName>
    <definedName name="RAO_PayQty_07">[1]RA_Offers_Only!$D$18</definedName>
    <definedName name="RAO_PayQty_08">[1]RA_Offers_Only!$D$19</definedName>
    <definedName name="RAO_PayQty_09">[1]RA_Offers_Only!$D$20</definedName>
    <definedName name="RAO_PayQty_10">[1]RA_Offers_Only!$D$21</definedName>
    <definedName name="RAO_PayQty_11">[1]RA_Offers_Only!$D$22</definedName>
    <definedName name="RAO_PayQty_12">[1]RA_Offers_Only!$D$23</definedName>
    <definedName name="RAO_Price_01">[1]RA_Offers_Only!$C$12</definedName>
    <definedName name="RAO_Price_02">[1]RA_Offers_Only!$C$13</definedName>
    <definedName name="RAO_Price_03">[1]RA_Offers_Only!$C$14</definedName>
    <definedName name="RAO_Price_04">[1]RA_Offers_Only!$C$15</definedName>
    <definedName name="RAO_Price_05">[1]RA_Offers_Only!$C$16</definedName>
    <definedName name="RAO_Price_06">[1]RA_Offers_Only!$C$17</definedName>
    <definedName name="RAO_Price_07">[1]RA_Offers_Only!$C$18</definedName>
    <definedName name="RAO_Price_08">[1]RA_Offers_Only!$C$19</definedName>
    <definedName name="RAO_Price_09">[1]RA_Offers_Only!$C$20</definedName>
    <definedName name="RAO_Price_10">[1]RA_Offers_Only!$C$21</definedName>
    <definedName name="RAO_Price_11">[1]RA_Offers_Only!$C$22</definedName>
    <definedName name="RAO_Price_12">[1]RA_Offers_Only!$C$23</definedName>
    <definedName name="ReliabilityUpgradeCosts">[1]Project_Information!$I$100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12345</definedName>
    <definedName name="RiskHasSettings" localSheetId="7" hidden="1">7</definedName>
    <definedName name="RiskHasSettings" hidden="1">7</definedName>
    <definedName name="RiskIsInput" localSheetId="7" hidden="1">FALSE</definedName>
    <definedName name="RiskIsInput" hidden="1">FALSE</definedName>
    <definedName name="RiskIsOptimization" localSheetId="7" hidden="1">FALSE</definedName>
    <definedName name="RiskIsOptimization" hidden="1">FALSE</definedName>
    <definedName name="RiskIsOutput" localSheetId="7" hidden="1">FALSE</definedName>
    <definedName name="RiskIsOutput" hidden="1">FALSE</definedName>
    <definedName name="RiskIsStatistics" localSheetId="7"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mpRts_CmnToCmx">[1]Operating_Information!$C$51</definedName>
    <definedName name="RmpRts_CmxToCmn">[1]Operating_Information!$C$53</definedName>
    <definedName name="RmpRts_DmnToDmx">[1]Operating_Information!$C$50</definedName>
    <definedName name="RmpRts_DmxToDmn">[1]Operating_Information!$C$52</definedName>
    <definedName name="rngAll">'Drop-down Lists'!$J$3:$J$35</definedName>
    <definedName name="rngEntryCount" localSheetId="2">'Participant Information'!$G$3</definedName>
    <definedName name="rngFlex">'Drop-down Lists'!$L$3:$L$11</definedName>
    <definedName name="rngOffer">'Drop-down Lists'!$P$3:$P$5</definedName>
    <definedName name="rngPerUnitYears">spf!$B$7</definedName>
    <definedName name="rngState">'Drop-down Lists'!$N$3:$N$75</definedName>
    <definedName name="RunTmLim_MnDwnTm_B4ChgSt">[1]Operating_Information!$G$62</definedName>
    <definedName name="RunTmLim_MnDwnTm_B4DisSt">[1]Operating_Information!$G$60</definedName>
    <definedName name="RunTmLim_MnRnTm_PostChgStrt">[1]Operating_Information!$G$59</definedName>
    <definedName name="RunTmLim_MnRnTm_PostDisStrt">[1]Operating_Information!$G$58</definedName>
    <definedName name="Sceno_Cont_Typ">[1]Project_Information!$C$19</definedName>
    <definedName name="Sceno_PGE_PV_Loc">[1]Project_Information!$E$28</definedName>
    <definedName name="Sceno_ProjFundStFedSrcs">[1]Project_Information!$F$66</definedName>
    <definedName name="SchedularCity" localSheetId="2">'Participant Information'!$C$25</definedName>
    <definedName name="SchedulerName" localSheetId="2">'Participant Information'!$C$23</definedName>
    <definedName name="SchedulerSCID" localSheetId="2">'Participant Information'!$C$26</definedName>
    <definedName name="SchedulerState" localSheetId="2">'Participant Information'!$E$25</definedName>
    <definedName name="SchedulerStreetAddress" localSheetId="2">'Participant Information'!$C$24</definedName>
    <definedName name="SchedulerZipCode" localSheetId="2">'Participant Information'!$I$25</definedName>
    <definedName name="SCR_Co_Cert_DVBE">#REF!</definedName>
    <definedName name="SCR_Co_Cert_DVBE_Agency">#REF!</definedName>
    <definedName name="SCR_Co_Cert_DVBE_CertNo">#REF!</definedName>
    <definedName name="SCR_Co_Cert_Grid">#REF!</definedName>
    <definedName name="SCR_Co_Cert_LGBT">#REF!</definedName>
    <definedName name="SCR_Co_Cert_LGBT_Agency">#REF!</definedName>
    <definedName name="SCR_Co_Cert_LGBT_CertNo">#REF!</definedName>
    <definedName name="SCR_Co_Cert_Minority">#REF!</definedName>
    <definedName name="SCR_Co_Cert_Minority_Agency">#REF!</definedName>
    <definedName name="SCR_Co_Cert_Minority_CertNo">#REF!</definedName>
    <definedName name="SCR_Co_Cert_Small">#REF!</definedName>
    <definedName name="SCR_Co_Cert_Small_Agncy_01">#REF!</definedName>
    <definedName name="SCR_Co_Cert_Small_Agncy_02">#REF!</definedName>
    <definedName name="SCR_Co_Cert_Small_Agncy_03">#REF!</definedName>
    <definedName name="SCR_Co_Cert_Small_Agncy_04">#REF!</definedName>
    <definedName name="SCR_Co_Cert_Small_CertNo_01">#REF!</definedName>
    <definedName name="SCR_Co_Cert_Small_CertNo_02">#REF!</definedName>
    <definedName name="SCR_Co_Cert_Small_CertNo_03">#REF!</definedName>
    <definedName name="SCR_Co_Cert_Small_CertNo_04">#REF!</definedName>
    <definedName name="SCR_Co_Cert_Women">#REF!</definedName>
    <definedName name="SCR_Co_Cert_Women_Agency">#REF!</definedName>
    <definedName name="SCR_Co_Cert_Women_CertNo">#REF!</definedName>
    <definedName name="SCR_CoC_Employees">#REF!</definedName>
    <definedName name="SCR_CoC_Employees_Comments">#REF!</definedName>
    <definedName name="SCR_CoC_Suppliers">#REF!</definedName>
    <definedName name="SCR_CoC_Suppliers_Comments">#REF!</definedName>
    <definedName name="SCR_FTE">#REF!</definedName>
    <definedName name="SCR_FTE_Comments">#REF!</definedName>
    <definedName name="SCR_FTE_Count">#REF!</definedName>
    <definedName name="SCR_Other_Info">#REF!</definedName>
    <definedName name="SCR_PriorYrSpend_Minority">#REF!</definedName>
    <definedName name="SCR_PriorYrSpend_Minority_Comment">#REF!</definedName>
    <definedName name="SCR_PriorYrSpend_Minority_Prcnt">#REF!</definedName>
    <definedName name="SCR_PriorYrSpend_Small">#REF!</definedName>
    <definedName name="SCR_PriorYrSpend_Small_Comment">#REF!</definedName>
    <definedName name="SCR_PriorYrSpend_Small_Prcnt">#REF!</definedName>
    <definedName name="SCR_SuppCont_Dev_Prog">#REF!</definedName>
    <definedName name="SCR_SuppCont_Dev_Prog_Desc">#REF!</definedName>
    <definedName name="SCR_SuppDev_Site">#REF!</definedName>
    <definedName name="SCR_SuppDev_Site_Desc">#REF!</definedName>
    <definedName name="SCR_SuppDev_Site_URL">#REF!</definedName>
    <definedName name="SCR_TrkSpendOfLrgestSupp">#REF!</definedName>
    <definedName name="SCR_TrkSpendOfLrgestSupp_Comment">#REF!</definedName>
    <definedName name="SH_F1">[1]Project_Information!$B$129</definedName>
    <definedName name="SH_PN1">[1]Project_Information!$D$129</definedName>
    <definedName name="SiteControlType">[1]Project_Information!$C$52</definedName>
    <definedName name="SiteControlTypeOther">[1]Project_Information!$F$52</definedName>
    <definedName name="SmallBusiness" localSheetId="2">'Participant Information'!$E$41</definedName>
    <definedName name="Storage_Design_Cap_Max">[1]Project_Information!$H$33</definedName>
    <definedName name="Storage_HiChrg_NonSpin">[1]Operating_Information!$G$44</definedName>
    <definedName name="Storage_HiChrg_Reg">[1]Operating_Information!$E$44</definedName>
    <definedName name="Storage_HiChrg_Spin">[1]Operating_Information!$F$44</definedName>
    <definedName name="Storage_HiDisch_NonSpin">[1]Operating_Information!$G$43</definedName>
    <definedName name="Storage_HiDisch_RegUp">[1]Operating_Information!$E$43</definedName>
    <definedName name="Storage_HiDisch_Spin">[1]Operating_Information!$F$43</definedName>
    <definedName name="Storage_Lith_Batt_Typ">[1]Project_Information!$F$83</definedName>
    <definedName name="Storage_Lith_Batt_Typ_Other">[1]Project_Information!$F$85</definedName>
    <definedName name="Storage_Method_Other">[1]Project_Information!$F$77</definedName>
    <definedName name="Storage_Mthd_Typ">[1]Project_Information!$F$75</definedName>
    <definedName name="Storage_Nat_Gas_Used">[1]Project_Information!$E$134</definedName>
    <definedName name="Storage_Tech_Desc">[1]Project_Information!$B$87</definedName>
    <definedName name="Storage_Tech_Typ">[1]Project_Information!$F$79</definedName>
    <definedName name="Storage_Tech_Typ_Sub01">[1]Project_Information!$F$81</definedName>
    <definedName name="StrtUp_Chrg_Energy">[1]Operating_Information!$O$61</definedName>
    <definedName name="StrtUp_Chrg_Fuel">[1]Operating_Information!$O$60</definedName>
    <definedName name="StrtUp_Chrg_Tm_ToCmin">[1]Operating_Information!$O$59</definedName>
    <definedName name="StrtUp_Dis_Energy_Cld">[1]Operating_Information!$Q$70</definedName>
    <definedName name="StrtUp_Dis_Energy_Hot">[1]Operating_Information!$O$70</definedName>
    <definedName name="StrtUp_Dis_Energy_Wrm">[1]Operating_Information!$P$70</definedName>
    <definedName name="StrtUp_Dis_Fuel_Cld">[1]Operating_Information!$Q$69</definedName>
    <definedName name="StrtUp_Dis_Fuel_Hot">[1]Operating_Information!$O$69</definedName>
    <definedName name="StrtUp_Dis_Fuel_Wrm">[1]Operating_Information!$P$69</definedName>
    <definedName name="StrtUp_Dis_MnDnTm_Cold">[1]Operating_Information!$Q$65</definedName>
    <definedName name="StrtUp_Dis_MxDnTm_Hot">[1]Operating_Information!$Q$64</definedName>
    <definedName name="StrtUp_Dis_Tm_FrmDmin_Cld">[1]Operating_Information!$Q$68</definedName>
    <definedName name="StrtUp_Dis_Tm_FrmDmin_Hot">[1]Operating_Information!$O$68</definedName>
    <definedName name="StrtUp_Dis_Tm_FrmDmin_Wrm">[1]Operating_Information!$P$68</definedName>
    <definedName name="StrtUp_Dist_Var">[1]Operating_Information!$Q$63</definedName>
    <definedName name="SysResp_CmnToDmn">[1]Operating_Information!$L$56</definedName>
    <definedName name="SysResp_CmxToDmx">[1]Operating_Information!$L$55</definedName>
    <definedName name="SysResp_DmnToCmn">[1]Operating_Information!$L$57</definedName>
    <definedName name="SysResp_DmxToCmx">[1]Operating_Information!$L$54</definedName>
    <definedName name="SysResp_IdlToCmx">[1]Operating_Information!$L$53</definedName>
    <definedName name="SysResp_IdlToDmx">[1]Operating_Information!$L$52</definedName>
    <definedName name="Terminated" localSheetId="2">'Participant Information'!$E$42</definedName>
    <definedName name="Total_Offers">[1]Project_Information!$C$8</definedName>
    <definedName name="TPB_Avail_MajOverHSch_Driver">[1]Third_Party_BTM!$K$32</definedName>
    <definedName name="TPB_Avail_MajOverHSch_Int">[1]Third_Party_BTM!$K$33</definedName>
    <definedName name="TPB_Comments_Nt">[1]Third_Party_BTM!$I$39</definedName>
    <definedName name="TPB_DegRate_QtyMulti_01">[1]Third_Party_BTM!$C$35</definedName>
    <definedName name="TPB_DegRate_QtyMulti_02">[1]Third_Party_BTM!$C$36</definedName>
    <definedName name="TPB_DegRate_QtyMulti_03">[1]Third_Party_BTM!$C$37</definedName>
    <definedName name="TPB_DegRate_QtyMulti_04">[1]Third_Party_BTM!$C$38</definedName>
    <definedName name="TPB_DegRate_QtyMulti_05">[1]Third_Party_BTM!$C$39</definedName>
    <definedName name="TPB_DegRate_QtyMulti_06">[1]Third_Party_BTM!$C$40</definedName>
    <definedName name="TPB_DegRate_QtyMulti_07">[1]Third_Party_BTM!$C$41</definedName>
    <definedName name="TPB_DegRate_QtyMulti_08">[1]Third_Party_BTM!$C$42</definedName>
    <definedName name="TPB_DegRate_QtyMulti_09">[1]Third_Party_BTM!$C$43</definedName>
    <definedName name="TPB_DegRate_QtyMulti_10">[1]Third_Party_BTM!$C$44</definedName>
    <definedName name="TPB_DegRate_QtyMulti_11">[1]Third_Party_BTM!$E$35</definedName>
    <definedName name="TPB_DegRate_QtyMulti_12">[1]Third_Party_BTM!$E$36</definedName>
    <definedName name="TPB_DegRate_QtyMulti_13">[1]Third_Party_BTM!$E$37</definedName>
    <definedName name="TPB_DegRate_QtyMulti_14">[1]Third_Party_BTM!$E$38</definedName>
    <definedName name="TPB_DegRate_QtyMulti_15">[1]Third_Party_BTM!$E$39</definedName>
    <definedName name="TPB_DegRate_QtyMulti_16">[1]Third_Party_BTM!$E$40</definedName>
    <definedName name="TPB_DegRate_QtyMulti_17">[1]Third_Party_BTM!$E$41</definedName>
    <definedName name="TPB_DegRate_QtyMulti_18">[1]Third_Party_BTM!$E$42</definedName>
    <definedName name="TPB_DegRate_QtyMulti_19">[1]Third_Party_BTM!$E$43</definedName>
    <definedName name="TPB_DegRate_QtyMulti_20">[1]Third_Party_BTM!$E$44</definedName>
    <definedName name="TPB_DegRate_QtyMulti_21">[1]Third_Party_BTM!$G$35</definedName>
    <definedName name="TPB_DegRate_QtyMulti_22">[1]Third_Party_BTM!$G$36</definedName>
    <definedName name="TPB_DegRate_QtyMulti_23">[1]Third_Party_BTM!$G$37</definedName>
    <definedName name="TPB_DegRate_QtyMulti_24">[1]Third_Party_BTM!$G$38</definedName>
    <definedName name="TPB_DegRate_QtyMulti_25">[1]Third_Party_BTM!$G$39</definedName>
    <definedName name="TPB_DegRate_QtyMulti_26">[1]Third_Party_BTM!$G$40</definedName>
    <definedName name="TPB_DegRate_QtyMulti_27">[1]Third_Party_BTM!$G$41</definedName>
    <definedName name="TPB_DegRate_QtyMulti_28">[1]Third_Party_BTM!$G$42</definedName>
    <definedName name="TPB_DegRate_QtyMulti_29">[1]Third_Party_BTM!$G$43</definedName>
    <definedName name="TPB_DegRate_QtyMulti_30">[1]Third_Party_BTM!$G$44</definedName>
    <definedName name="TPB_EsclRate">[1]Third_Party_BTM!$D$26</definedName>
    <definedName name="TPB_Maint_01">[1]Third_Party_BTM!$J$12</definedName>
    <definedName name="TPB_Maint_02">[1]Third_Party_BTM!$J$13</definedName>
    <definedName name="TPB_Maint_03">[1]Third_Party_BTM!$J$14</definedName>
    <definedName name="TPB_Maint_04">[1]Third_Party_BTM!$J$15</definedName>
    <definedName name="TPB_Maint_05">[1]Third_Party_BTM!$J$16</definedName>
    <definedName name="TPB_Maint_06">[1]Third_Party_BTM!$J$17</definedName>
    <definedName name="TPB_Maint_07">[1]Third_Party_BTM!$J$18</definedName>
    <definedName name="TPB_Maint_08">[1]Third_Party_BTM!$J$19</definedName>
    <definedName name="TPB_Maint_09">[1]Third_Party_BTM!$J$20</definedName>
    <definedName name="TPB_Maint_10">[1]Third_Party_BTM!$J$21</definedName>
    <definedName name="TPB_Maint_11">[1]Third_Party_BTM!$J$22</definedName>
    <definedName name="TPB_Maint_12">[1]Third_Party_BTM!$J$23</definedName>
    <definedName name="TPB_PayQty_01">[1]Third_Party_BTM!$D$12</definedName>
    <definedName name="TPB_PayQty_02">[1]Third_Party_BTM!$D$13</definedName>
    <definedName name="TPB_PayQty_03">[1]Third_Party_BTM!$D$14</definedName>
    <definedName name="TPB_PayQty_04">[1]Third_Party_BTM!$D$15</definedName>
    <definedName name="TPB_PayQty_05">[1]Third_Party_BTM!$D$16</definedName>
    <definedName name="TPB_PayQty_06">[1]Third_Party_BTM!$D$17</definedName>
    <definedName name="TPB_PayQty_07">[1]Third_Party_BTM!$D$18</definedName>
    <definedName name="TPB_PayQty_08">[1]Third_Party_BTM!$D$19</definedName>
    <definedName name="TPB_PayQty_09">[1]Third_Party_BTM!$D$20</definedName>
    <definedName name="TPB_PayQty_10">[1]Third_Party_BTM!$D$21</definedName>
    <definedName name="TPB_PayQty_11">[1]Third_Party_BTM!$D$22</definedName>
    <definedName name="TPB_PayQty_12">[1]Third_Party_BTM!$D$23</definedName>
    <definedName name="TPB_Price_01">[1]Third_Party_BTM!$C$12</definedName>
    <definedName name="TPB_Price_02">[1]Third_Party_BTM!$C$13</definedName>
    <definedName name="TPB_Price_03">[1]Third_Party_BTM!$C$14</definedName>
    <definedName name="TPB_Price_04">[1]Third_Party_BTM!$C$15</definedName>
    <definedName name="TPB_Price_05">[1]Third_Party_BTM!$C$16</definedName>
    <definedName name="TPB_Price_06">[1]Third_Party_BTM!$C$17</definedName>
    <definedName name="TPB_Price_07">[1]Third_Party_BTM!$C$18</definedName>
    <definedName name="TPB_Price_08">[1]Third_Party_BTM!$C$19</definedName>
    <definedName name="TPB_Price_09">[1]Third_Party_BTM!$C$20</definedName>
    <definedName name="TPB_Price_10">[1]Third_Party_BTM!$C$21</definedName>
    <definedName name="TPB_Price_11">[1]Third_Party_BTM!$C$22</definedName>
    <definedName name="TPB_Price_12">[1]Third_Party_BTM!$C$23</definedName>
    <definedName name="TransmissionApp">[1]Project_Information!$D$96</definedName>
    <definedName name="TrueFalse" localSheetId="6">'[3]2018DRAM NMV by offer'!#REF!</definedName>
    <definedName name="TrueFalse">'[3]2018DRAM NMV by offer'!#REF!</definedName>
    <definedName name="tx__Ack_of_Attestation_ESig" localSheetId="1">[8]Contact_Information!$C$48</definedName>
    <definedName name="tx__Ack_of_Attestation_ESig">[7]Contact_Information!$C$48</definedName>
    <definedName name="tx__Ack_of_Attestation_ESig_YN" localSheetId="1">[8]Contact_Information!$C$49</definedName>
    <definedName name="tx__Ack_of_Attestation_ESig_YN">[7]Contact_Information!$C$49</definedName>
    <definedName name="tx__Ack_of_Attestation_Title" localSheetId="1">[8]Contact_Information!$C$47</definedName>
    <definedName name="tx__Ack_of_Attestation_Title">[7]Contact_Information!$C$47</definedName>
    <definedName name="tx__Ack_of_Attestation_YN" localSheetId="1">[8]Contact_Information!$C$46</definedName>
    <definedName name="tx__Ack_of_Attestation_YN">[7]Contact_Information!$C$46</definedName>
    <definedName name="tx__Ack_of_Part_Auth_ESig" localSheetId="1">[8]Contact_Information!$C$42</definedName>
    <definedName name="tx__Ack_of_Part_Auth_ESig">[7]Contact_Information!$C$42</definedName>
    <definedName name="tx__Ack_of_Part_Auth_ESig_YN" localSheetId="1">[8]Contact_Information!$C$43</definedName>
    <definedName name="tx__Ack_of_Part_Auth_ESig_YN">[7]Contact_Information!$C$43</definedName>
    <definedName name="tx__Ack_of_Part_Auth_Title" localSheetId="1">[8]Contact_Information!$C$41</definedName>
    <definedName name="tx__Ack_of_Part_Auth_Title">[7]Contact_Information!$C$41</definedName>
    <definedName name="tx__Ack_of_Part_Auth_YN" localSheetId="1">[8]Contact_Information!$C$40</definedName>
    <definedName name="tx__Ack_of_Part_Auth_YN">[7]Contact_Information!$C$40</definedName>
    <definedName name="tx__Ack_of_Protocol_ESig" localSheetId="1">[8]Contact_Information!$C$36</definedName>
    <definedName name="tx__Ack_of_Protocol_ESig">[7]Contact_Information!$C$36</definedName>
    <definedName name="tx__Ack_of_Protocol_ESig_YN" localSheetId="1">[8]Contact_Information!$C$37</definedName>
    <definedName name="tx__Ack_of_Protocol_ESig_YN">[7]Contact_Information!$C$37</definedName>
    <definedName name="tx__Ack_of_Protocol_Title" localSheetId="1">[8]Contact_Information!$C$35</definedName>
    <definedName name="tx__Ack_of_Protocol_Title">[7]Contact_Information!$C$35</definedName>
    <definedName name="tx__Ack_of_Protocol_YN" localSheetId="1">[8]Contact_Information!$C$34</definedName>
    <definedName name="tx__Ack_of_Protocol_YN">[7]Contact_Information!$C$34</definedName>
    <definedName name="tx__Ack_PartNonDisclAgmt_eSig" localSheetId="1">[8]Contact_Information!$C$30</definedName>
    <definedName name="tx__Ack_PartNonDisclAgmt_eSig">[7]Contact_Information!$C$30</definedName>
    <definedName name="tx__Ack_PartNonDisclAgmt_eSig_YN" localSheetId="1">[8]Contact_Information!$C$31</definedName>
    <definedName name="tx__Ack_PartNonDisclAgmt_eSig_YN">[7]Contact_Information!$C$31</definedName>
    <definedName name="tx__Ack_PartNonDisclAgmt_Title" localSheetId="1">[8]Contact_Information!$C$29</definedName>
    <definedName name="tx__Ack_PartNonDisclAgmt_Title">[7]Contact_Information!$C$29</definedName>
    <definedName name="tx__Ack_PartNonDisclAgmt_YN" localSheetId="1">[8]Contact_Information!$C$28</definedName>
    <definedName name="tx__Ack_PartNonDisclAgmt_YN">[7]Contact_Information!$C$28</definedName>
    <definedName name="tx__BidID" localSheetId="1">[8]Contact_Information!$B$58</definedName>
    <definedName name="tx__BidID" localSheetId="4" hidden="1">[5]Index!#REF!</definedName>
    <definedName name="tx__BidID">[7]Contact_Information!$B$58</definedName>
    <definedName name="tx__CodeOfCondYN" localSheetId="1">[8]Supply_Chain_Responsibility!$C$54</definedName>
    <definedName name="tx__CodeOfCondYN">Supply_Chain_Responsibility!$C$54</definedName>
    <definedName name="tx__CompanyAddress" localSheetId="1">[8]Contact_Information!$C$8</definedName>
    <definedName name="tx__CompanyAddress">[7]Contact_Information!$C$8</definedName>
    <definedName name="tx__CompanyCity" localSheetId="1">[8]Contact_Information!$C$9</definedName>
    <definedName name="tx__CompanyCity">[7]Contact_Information!$C$9</definedName>
    <definedName name="tx__CompanyName" localSheetId="1">[8]Contact_Information!$C$7</definedName>
    <definedName name="tx__CompanyName">[7]Contact_Information!$C$7</definedName>
    <definedName name="tx__CompanyState" localSheetId="1">[8]Contact_Information!$C$10</definedName>
    <definedName name="tx__CompanyState">[7]Contact_Information!$C$10</definedName>
    <definedName name="tx__CompanyZip" localSheetId="1">[8]Contact_Information!$C$11</definedName>
    <definedName name="tx__CompanyZip">[7]Contact_Information!$C$11</definedName>
    <definedName name="tx__Contact01Email" localSheetId="1">[8]Contact_Information!$C$18</definedName>
    <definedName name="tx__Contact01Email">[7]Contact_Information!$C$18</definedName>
    <definedName name="tx__Contact01Name" localSheetId="1">[8]Contact_Information!$C$13</definedName>
    <definedName name="tx__Contact01Name">[7]Contact_Information!$C$13</definedName>
    <definedName name="tx__Contact01Phone01" localSheetId="1">[8]Contact_Information!$C$15</definedName>
    <definedName name="tx__Contact01Phone01">[7]Contact_Information!$C$15</definedName>
    <definedName name="tx__Contact01Title" localSheetId="1">[8]Contact_Information!$C$14</definedName>
    <definedName name="tx__Contact01Title">[7]Contact_Information!$C$14</definedName>
    <definedName name="tx__Contact02Email" localSheetId="1">[8]Contact_Information!$C$25</definedName>
    <definedName name="tx__Contact02Email">[7]Contact_Information!$C$25</definedName>
    <definedName name="tx__Contact02Name" localSheetId="1">[8]Contact_Information!$C$20</definedName>
    <definedName name="tx__Contact02Name">[7]Contact_Information!$C$20</definedName>
    <definedName name="tx__Contact02Phone01" localSheetId="1">[8]Contact_Information!$C$22</definedName>
    <definedName name="tx__Contact02Phone01">[7]Contact_Information!$C$22</definedName>
    <definedName name="tx__Contact02Title" localSheetId="1">[8]Contact_Information!$C$21</definedName>
    <definedName name="tx__Contact02Title">[7]Contact_Information!$C$21</definedName>
    <definedName name="tx__IndexMarket" localSheetId="4" hidden="1">[5]ProductDescription!#REF!</definedName>
    <definedName name="tx__IndexMarket" hidden="1">[5]ProductDescription!#REF!</definedName>
    <definedName name="tx__MinoCert" localSheetId="1">[8]Supply_Chain_Responsibility!$C$10</definedName>
    <definedName name="tx__MinoCert">Supply_Chain_Responsibility!$C$10</definedName>
    <definedName name="tx__MinoCertNo" localSheetId="1">[8]Supply_Chain_Responsibility!$C$18</definedName>
    <definedName name="tx__MinoCertNo">Supply_Chain_Responsibility!$C$18</definedName>
    <definedName name="tx__MinoOtherAg" localSheetId="1">[8]Supply_Chain_Responsibility!$C$14</definedName>
    <definedName name="tx__MinoOtherAg">Supply_Chain_Responsibility!$C$14</definedName>
    <definedName name="tx__PlanToSub" localSheetId="1">[8]Supply_Chain_Responsibility!$C$48</definedName>
    <definedName name="tx__PlanToSub">Supply_Chain_Responsibility!$C$48</definedName>
    <definedName name="tx__ProDesDevDesc" localSheetId="1">[8]Supply_Chain_Responsibility!$C$42</definedName>
    <definedName name="tx__ProDesDevDesc">Supply_Chain_Responsibility!$C$42</definedName>
    <definedName name="tx__ProDesDevYN" localSheetId="1">[8]Supply_Chain_Responsibility!$C$38</definedName>
    <definedName name="tx__ProDesDevYN">Supply_Chain_Responsibility!$C$38</definedName>
    <definedName name="tx__SmBizCert" localSheetId="1">[8]Supply_Chain_Responsibility!$C$24</definedName>
    <definedName name="tx__SmBizCert">Supply_Chain_Responsibility!$C$24</definedName>
    <definedName name="tx__SmBizCertNo" localSheetId="1">[8]Supply_Chain_Responsibility!$C$32</definedName>
    <definedName name="tx__SmBizCertNo">Supply_Chain_Responsibility!$C$32</definedName>
    <definedName name="tx__SmBizOtherAg" localSheetId="1">[8]Supply_Chain_Responsibility!$C$28</definedName>
    <definedName name="tx__SmBizOtherAg">Supply_Chain_Responsibility!$C$28</definedName>
    <definedName name="Under_Contr_Expir_Dt">[1]Project_Information!$H$60</definedName>
    <definedName name="Under_Contr_Tech_Typ">[1]Project_Information!$H$62</definedName>
    <definedName name="Under_Contr_Typ_Nt">[1]Project_Information!$E$64</definedName>
    <definedName name="Under_Contr_YN">[1]Project_Information!$H$58</definedName>
    <definedName name="Variant">[1]Project_Information!$C$10</definedName>
    <definedName name="Version_Number">[1]Index!$B$13</definedName>
    <definedName name="Voltage">[1]Project_Information!$D$105</definedName>
    <definedName name="z__BIE_01" localSheetId="1">'[8]Error Messages'!$A$5</definedName>
    <definedName name="z__BIE_01">'[7]Error Messages'!$A$5</definedName>
    <definedName name="z__BIE_02" localSheetId="1">'[8]Error Messages'!$A$6</definedName>
    <definedName name="z__BIE_02">'[7]Error Messages'!$A$6</definedName>
    <definedName name="z__BIE_03" localSheetId="1">'[8]Error Messages'!$A$7</definedName>
    <definedName name="z__BIE_03">'[7]Error Messages'!$A$7</definedName>
    <definedName name="z__BIE_04" localSheetId="1">'[8]Error Messages'!$A$8</definedName>
    <definedName name="z__BIE_04">'[7]Error Messages'!$A$8</definedName>
    <definedName name="z__BIE_05" localSheetId="1">'[8]Error Messages'!$A$9</definedName>
    <definedName name="z__BIE_05">'[7]Error Messages'!$A$9</definedName>
    <definedName name="z__BIE_06" localSheetId="1">'[8]Error Messages'!$A$10</definedName>
    <definedName name="z__BIE_06">'[7]Error Messages'!$A$10</definedName>
    <definedName name="z__BIE_07" localSheetId="1">'[8]Error Messages'!$A$11</definedName>
    <definedName name="z__BIE_07">'[7]Error Messages'!$A$11</definedName>
    <definedName name="z__BIE_08" localSheetId="1">'[8]Error Messages'!$A$12</definedName>
    <definedName name="z__BIE_08">'[7]Error Messages'!$A$12</definedName>
    <definedName name="z__BIE_09" localSheetId="1">'[8]Error Messages'!$A$13</definedName>
    <definedName name="z__BIE_09">'[7]Error Messages'!$A$13</definedName>
    <definedName name="z__BIE_10" localSheetId="1">'[8]Error Messages'!$A$14</definedName>
    <definedName name="z__BIE_10">'[7]Error Messages'!$A$14</definedName>
    <definedName name="z__BIE_11" localSheetId="1">'[8]Error Messages'!$A$15</definedName>
    <definedName name="z__BIE_11">'[7]Error Messages'!$A$15</definedName>
    <definedName name="z__BIE_12" localSheetId="1">'[8]Error Messages'!$A$16</definedName>
    <definedName name="z__BIE_12">'[7]Error Messages'!$A$16</definedName>
    <definedName name="z__BIE_13" localSheetId="1">'[8]Error Messages'!$A$17</definedName>
    <definedName name="z__BIE_13">'[7]Error Messages'!$A$17</definedName>
    <definedName name="z__BIE_14" localSheetId="1">'[8]Error Messages'!$A$18</definedName>
    <definedName name="z__BIE_14">'[7]Error Messages'!$A$18</definedName>
    <definedName name="z__BIE_15" localSheetId="1">'[8]Error Messages'!$A$19</definedName>
    <definedName name="z__BIE_15">'[7]Error Messages'!$A$19</definedName>
    <definedName name="z__BIE_16" localSheetId="1">'[8]Error Messages'!$A$20</definedName>
    <definedName name="z__BIE_16">'[7]Error Messages'!$A$20</definedName>
    <definedName name="z__BIE_17" localSheetId="1">'[8]Error Messages'!$A$21</definedName>
    <definedName name="z__BIE_17">'[7]Error Messages'!$A$21</definedName>
    <definedName name="z__BIE_18" localSheetId="1">'[8]Error Messages'!$A$22</definedName>
    <definedName name="z__BIE_18">'[7]Error Messages'!$A$22</definedName>
    <definedName name="z__BIE_19">'[8]Error Messages'!$A$23</definedName>
    <definedName name="z__BuyErrorCount" localSheetId="1">[8]Final_BID_Data!$BA$994</definedName>
    <definedName name="z__BuyErrorCount">[7]Final_BID_Data!$AY$994</definedName>
    <definedName name="z__BUYinputErrorMsg" localSheetId="1">[8]Final_BID_Data!$Q$2</definedName>
    <definedName name="z__BUYinputErrorMsg">[7]Final_BID_Data!$Q$2</definedName>
    <definedName name="z__ColMXG" localSheetId="1">[8]Final_BID_Data!$M$9:$M$993</definedName>
    <definedName name="z__ColMXG">[7]Final_BID_Data!$M$9:$M$993</definedName>
    <definedName name="z__ContInfoErrorCtr" localSheetId="1">[8]Contact_Information!$C$102</definedName>
    <definedName name="z__ContInfoErrorCtr">[7]Contact_Information!$C$102</definedName>
    <definedName name="z__InstVisBuy" localSheetId="1">[8]Final_BID_Data!$AC$2</definedName>
    <definedName name="z__InstVisBuy">[7]Final_BID_Data!$AC$2</definedName>
    <definedName name="z__InstVisSandbox" localSheetId="1">[8]Paste_BID_Data_Here!$R$2</definedName>
    <definedName name="z__InstVisSandbox">[7]Paste_BID_Data_Here!$R$2</definedName>
    <definedName name="z__lCertMino" localSheetId="1">[8]Supply_Chain_Responsibility!$C$78:$C$85</definedName>
    <definedName name="z__lCertMino">Supply_Chain_Responsibility!$C$78:$C$85</definedName>
    <definedName name="z__lCertSmBiz" localSheetId="1">[8]Supply_Chain_Responsibility!$C$88:$C$92</definedName>
    <definedName name="z__lCertSmBiz">Supply_Chain_Responsibility!$C$88:$C$92</definedName>
    <definedName name="z__lCodeOfCon" localSheetId="1">[8]Supply_Chain_Responsibility!$C$103:$C$107</definedName>
    <definedName name="z__lCodeOfCon">Supply_Chain_Responsibility!$C$103:$C$107</definedName>
    <definedName name="z__lPlanToSub" localSheetId="1">[8]Supply_Chain_Responsibility!$C$95:$C$100</definedName>
    <definedName name="z__lPlanToSub">Supply_Chain_Responsibility!$C$95:$C$100</definedName>
    <definedName name="z__lProduct" localSheetId="1">[8]Dropdowns!$C$2:$C$10</definedName>
    <definedName name="z__lProduct">[7]Dropdowns!$C$2:$C$10</definedName>
    <definedName name="z__lProductNoSystem" localSheetId="1">[8]Dropdowns!$H$2:$H$8</definedName>
    <definedName name="z__lProductNoSystem">[7]Dropdowns!$H$2:$H$8</definedName>
    <definedName name="z__Lst_CertList01" localSheetId="1" hidden="1">#REF!</definedName>
    <definedName name="z__Lst_CertList01" localSheetId="4" hidden="1">Supply_Chain_Responsibility!$B$109:$B$114</definedName>
    <definedName name="z__Lst_CertList01" hidden="1">#REF!</definedName>
    <definedName name="z__Lst_CertList02" localSheetId="1" hidden="1">#REF!</definedName>
    <definedName name="z__Lst_CertList02" localSheetId="4" hidden="1">Supply_Chain_Responsibility!$B$117:$B$119</definedName>
    <definedName name="z__Lst_CertList02" hidden="1">#REF!</definedName>
    <definedName name="z__Lst_YesNo" localSheetId="1" hidden="1">#REF!</definedName>
    <definedName name="z__Lst_YesNo" localSheetId="4" hidden="1">Supply_Chain_Responsibility!$B$122:$B$124</definedName>
    <definedName name="z__Lst_YesNo" hidden="1">#REF!</definedName>
    <definedName name="z__lTerm" localSheetId="1">[8]Dropdowns!$A$2:$A$37</definedName>
    <definedName name="z__lTerm">[7]Dropdowns!$A$2:$A$37</definedName>
    <definedName name="z__lTerm2020Only" localSheetId="1">[8]Dropdowns!$G$2:$G$13</definedName>
    <definedName name="z__lTerm2020Only">[7]Dropdowns!$G$2:$G$13</definedName>
    <definedName name="z__lTransType" localSheetId="1">[8]Dropdowns!$B$2:$B$4</definedName>
    <definedName name="z__lTransType">[7]Dropdowns!$B$2:$B$4</definedName>
    <definedName name="z__MXGmonthYear" localSheetId="1">[8]Final_BID_Data!$Y$9:$Y$993</definedName>
    <definedName name="z__MXGmonthYear">[7]Final_BID_Data!$Y$9:$Y$993</definedName>
    <definedName name="z__rCertNo_01">Supply_Chain_Responsibility!$O$15</definedName>
    <definedName name="z__rCertNo_02">Supply_Chain_Responsibility!$O$18</definedName>
    <definedName name="z__rCertNoB_01">Supply_Chain_Responsibility!$O$29</definedName>
    <definedName name="z__rCertNoB_02">Supply_Chain_Responsibility!$O$32</definedName>
    <definedName name="z__rOtherA_01">Supply_Chain_Responsibility!$O$11</definedName>
    <definedName name="z__rOtherA_02">Supply_Chain_Responsibility!$O$14</definedName>
    <definedName name="z__rOtherB_01">Supply_Chain_Responsibility!$O$25</definedName>
    <definedName name="z__rOtherB_02">Supply_Chain_Responsibility!$O$28</definedName>
    <definedName name="z__rProDesDevDesc_01">Supply_Chain_Responsibility!$O$39</definedName>
    <definedName name="z__rProDesDevDesc_02">Supply_Chain_Responsibility!$O$42</definedName>
    <definedName name="z__TermProdLimit" localSheetId="1">[8]Final_BID_Data!$Q$9:$Q$993</definedName>
    <definedName name="z__TermProdLimit">[7]Final_BID_Data!$Q$9:$Q$993</definedName>
    <definedName name="z__TermProdLimitSell" localSheetId="1">[8]Final_BID_Data!$S$9:$S$993</definedName>
    <definedName name="z__TermProdLimitSell">[7]Final_BID_Data!$S$9:$S$993</definedName>
    <definedName name="z__ValFailCt" localSheetId="1">[8]Supply_Chain_Responsibility!$G$75</definedName>
    <definedName name="z__ValFailCt">Supply_Chain_Responsibility!$G$75</definedName>
    <definedName name="z__Version" localSheetId="1">Instructions!$B$19</definedName>
    <definedName name="z__Version">[7]Instructions!$B$24</definedName>
    <definedName name="zcBidIDCore">[1]Project_Information!$U$10</definedName>
    <definedName name="zcCapacityAppliedFor">[1]Project_Information!$F$101</definedName>
    <definedName name="zcCSA_DegRate_QtyMulti_Yr_01_10">[1]Capacity_Storage_Agreement!$B$35:$B$44</definedName>
    <definedName name="zcCSA_DegRate_QtyMulti_Yr_11_20">[1]Capacity_Storage_Agreement!$D$35:$D$44</definedName>
    <definedName name="zcCSA_DegRate_QtyMulti_Yr_21_30">[1]Capacity_Storage_Agreement!$F$35:$F$44</definedName>
    <definedName name="zcCSA_SumHighest36Mon">[1]Capacity_Storage_Agreement!$AH$106</definedName>
    <definedName name="zcCSA_VSE_Eff_Yr_Sec">[1]Capacity_Storage_Agreement!$B$50:$B$79</definedName>
    <definedName name="zcDataVal_wkOpInfo">[1]Data_Validation!$Z$146</definedName>
    <definedName name="zcDataVal_wkPSAonly">[1]Data_Validation!$AC$39</definedName>
    <definedName name="zcDataVal_wks3rdPartyBTM">[1]Data_Validation!$Q$162</definedName>
    <definedName name="zcDataVal_wksCapStorAgr">[1]Data_Validation!$K$192</definedName>
    <definedName name="zcDataVal_wksDegrad">[1]Data_Validation!$T$181</definedName>
    <definedName name="zcDataVal_wksDevExp">[1]Data_Validation!$W$9</definedName>
    <definedName name="zcDataVal_wksPartInfo">[1]Data_Validation!$E$43</definedName>
    <definedName name="zcDataVal_wksProjInfo">[1]Data_Validation!$H$71</definedName>
    <definedName name="zcDataVal_wksRAOffOnly">[1]Data_Validation!$N$102</definedName>
    <definedName name="zcED_Row_Set_02">[1]Degradation!$B$76:$C$76</definedName>
    <definedName name="zcED_Row_Set_03">[1]Degradation!$B$77:$C$77</definedName>
    <definedName name="zcED_Row_Set_04">[1]Degradation!$B$78:$C$78</definedName>
    <definedName name="zcED_Row_Set_05">[1]Degradation!$B$79:$C$79</definedName>
    <definedName name="zcED_Row_Set_06">[1]Degradation!$B$80:$C$80</definedName>
    <definedName name="zcED_Row_Set_07">[1]Degradation!$B$81:$C$81</definedName>
    <definedName name="zcED_Row_Set_08">[1]Degradation!$B$82:$C$82</definedName>
    <definedName name="zcED_Row_Set_09">[1]Degradation!$B$83:$C$83</definedName>
    <definedName name="zcED_Row_Set_10">[1]Degradation!$B$84:$C$84</definedName>
    <definedName name="zcEDC_Row_Set_02">[1]Degradation!$B$55:$F$55</definedName>
    <definedName name="zcEDC_Row_Set_03">[1]Degradation!$B$56:$F$56</definedName>
    <definedName name="zcEDC_Row_Set_04">[1]Degradation!$B$57:$F$57</definedName>
    <definedName name="zcEDC_Row_Set_05">[1]Degradation!$B$58:$F$58</definedName>
    <definedName name="zcEDC_Row_Set_06">[1]Degradation!$B$59:$F$59</definedName>
    <definedName name="zcEDC_Row_Set_07">[1]Degradation!$B$60:$F$60</definedName>
    <definedName name="zcEDC_Row_Set_08">[1]Degradation!$B$61:$F$61</definedName>
    <definedName name="zcEDC_Row_Set_09">[1]Degradation!$B$62:$F$62</definedName>
    <definedName name="zcEDC_Row_Set_10">[1]Degradation!$B$63:$F$63</definedName>
    <definedName name="zcEDC_Row_Set_11">[1]Degradation!$B$64:$F$64</definedName>
    <definedName name="zcEDC_Row_Set_12">[1]Degradation!$B$65:$F$65</definedName>
    <definedName name="zcEfficiencyDegradationDriver_Flg">[1]Degradation!$G$70</definedName>
    <definedName name="zcEnergyCapacityDegradationDriver">[1]Degradation!$I$49</definedName>
    <definedName name="zcFileNm_PI">[1]Project_Information!$E$12</definedName>
    <definedName name="zcHeatRateDegradationDriver_Flg">[1]Degradation!$G$89</definedName>
    <definedName name="zcHRD_Row_Set_02">[1]Degradation!$B$95:$D$95</definedName>
    <definedName name="zcHRD_Row_Set_03">[1]Degradation!$B$96:$D$96</definedName>
    <definedName name="zcHRD_Row_Set_04">[1]Degradation!$B$97:$D$97</definedName>
    <definedName name="zcHRD_Row_Set_05">[1]Degradation!$B$98:$D$98</definedName>
    <definedName name="zcHRD_Row_Set_06">[1]Degradation!$B$99:$D$99</definedName>
    <definedName name="zcHRD_Row_Set_07">[1]Degradation!$B$100:$D$100</definedName>
    <definedName name="zcHRD_Row_Set_08">[1]Degradation!$B$101:$D$101</definedName>
    <definedName name="zcHRD_Row_Set_09">[1]Degradation!$B$102:$D$102</definedName>
    <definedName name="zcHRD_Row_Set_10">[1]Degradation!$B$103:$D$103</definedName>
    <definedName name="zcHRD_Row_Set_11">[1]Degradation!$B$104:$D$104</definedName>
    <definedName name="zcHRD_Row_Set_12">[1]Degradation!$B$105:$D$105</definedName>
    <definedName name="zcOp_RA_B_ConstChgRamp">[1]Operating_Information!$Q$110</definedName>
    <definedName name="zcOp_RA_Flex_Doc">[1]Operating_Information!$Q$98</definedName>
    <definedName name="zcOpIn_CDP_ChgEffCmax_Mons" localSheetId="6">[1]Operating_Information!#REF!</definedName>
    <definedName name="zcOpIn_CDP_ChgEffCmax_Mons">[1]Operating_Information!#REF!</definedName>
    <definedName name="zcOpIn_CDP_ChgEffCmin_Mons" localSheetId="6">[1]Operating_Information!#REF!</definedName>
    <definedName name="zcOpIn_CDP_ChgEffCmin_Mons">[1]Operating_Information!#REF!</definedName>
    <definedName name="zcOpIn_CDP_DisEffDmax_Mons" localSheetId="6">[1]Operating_Information!#REF!</definedName>
    <definedName name="zcOpIn_CDP_DisEffDmax_Mons">[1]Operating_Information!#REF!</definedName>
    <definedName name="zcOpIn_CDP_DisEffDmax50_Mons" localSheetId="6">[1]Operating_Information!#REF!</definedName>
    <definedName name="zcOpIn_CDP_DisEffDmax50_Mons">[1]Operating_Information!#REF!</definedName>
    <definedName name="zcOpIn_CDP_DisEffDmax75_Mons" localSheetId="6">[1]Operating_Information!#REF!</definedName>
    <definedName name="zcOpIn_CDP_DisEffDmax75_Mons">[1]Operating_Information!#REF!</definedName>
    <definedName name="zcOpIn_CDP_DisEffDmin_Mons" localSheetId="6">[1]Operating_Information!#REF!</definedName>
    <definedName name="zcOpIn_CDP_DisEffDmin_Mons">[1]Operating_Information!#REF!</definedName>
    <definedName name="zcPD_Row_Set_02">[1]Degradation!$B$35:$F$35</definedName>
    <definedName name="zcPD_Row_Set_03">[1]Degradation!$B$36:$F$36</definedName>
    <definedName name="zcPD_Row_Set_04">[1]Degradation!$B$37:$F$37</definedName>
    <definedName name="zcPD_Row_Set_05">[1]Degradation!$B$38:$F$38</definedName>
    <definedName name="zcPD_Row_Set_06">[1]Degradation!$B$39:$F$39</definedName>
    <definedName name="zcPD_Row_Set_07">[1]Degradation!$B$40:$F$40</definedName>
    <definedName name="zcPD_Row_Set_08">[1]Degradation!$B$41:$F$41</definedName>
    <definedName name="zcPD_Row_Set_09">[1]Degradation!$B$42:$F$42</definedName>
    <definedName name="zcPD_Row_Set_10">[1]Degradation!$B$43:$F$43</definedName>
    <definedName name="zcPI_ProdOff_Energy">[1]Project_Information!$B$25</definedName>
    <definedName name="zcPI_ProdOff_FlexRA">[1]Project_Information!$B$23</definedName>
    <definedName name="zcPI_ProdOff_NonSpinRes">[1]Project_Information!$E$23</definedName>
    <definedName name="zcPI_ProdOff_RegEngMgmt">[1]Project_Information!$E$26</definedName>
    <definedName name="zcPI_ProdOff_RegUpDwn">[1]Project_Information!$E$25</definedName>
    <definedName name="zcPI_ProdOff_RescAd">[1]Project_Information!$B$24</definedName>
    <definedName name="zcPI_ProdOff_SpinRes">[1]Project_Information!$E$24</definedName>
    <definedName name="zcPI_ProdOff_TotalSelected">[1]Project_Information!$O$23</definedName>
    <definedName name="zcPrimaryDegradationDriver_Flg">[1]Degradation!$G$29</definedName>
    <definedName name="zcRAO_DegRate_QtyMulti_Yr_01_10">[1]RA_Offers_Only!$B$35:$B$44</definedName>
    <definedName name="zcRAO_DegRate_QtyMulti_Yr_11_20">[1]RA_Offers_Only!$D$35:$D$44</definedName>
    <definedName name="zcRAO_DegRate_QtyMulti_Yr_21_30">[1]RA_Offers_Only!$F$35:$F$44</definedName>
    <definedName name="zcRAO_SumHighest36Mon">[1]RA_Offers_Only!$AH$106</definedName>
    <definedName name="zcSceno_Cont_Typ_Nbr">[1]Project_Information!$E$20</definedName>
    <definedName name="zcSCR_Co_Cert_DVBE">#REF!</definedName>
    <definedName name="zcSCR_Co_Cert_LGBT">#REF!</definedName>
    <definedName name="zcSCR_Co_Cert_Minority">#REF!</definedName>
    <definedName name="zcSCR_Co_Cert_Small">#REF!</definedName>
    <definedName name="zcSCR_Co_Cert_Women">#REF!</definedName>
    <definedName name="zcSCR_CoC_Employees">#REF!</definedName>
    <definedName name="zcSCR_CoC_Suppliers">#REF!</definedName>
    <definedName name="zcSCR_FTE">#REF!</definedName>
    <definedName name="zcSCR_PriorYrSpend_Minority">#REF!</definedName>
    <definedName name="zcSCR_PriorYrSpend_Small">#REF!</definedName>
    <definedName name="zcSCR_SuppCont_Dev_Prog">#REF!</definedName>
    <definedName name="zcSCR_SuppDev_Site">#REF!</definedName>
    <definedName name="zcSCR_TrkSpendOfLrgestSupp">#REF!</definedName>
    <definedName name="zcSCR_ValFailCt">#REF!</definedName>
    <definedName name="zcStorage_Design_Cap_Max">[1]Project_Information!$D$35</definedName>
    <definedName name="zcStorage_Nat_Gas_Used">[1]Project_Information!$D$134</definedName>
    <definedName name="zcSum_Owners_Percents">[1]Participant_Information!$N$18</definedName>
    <definedName name="zcTPB_DegRate_QtyMulti_Yr_01_10">[1]Third_Party_BTM!$B$35:$B$44</definedName>
    <definedName name="zcTPB_DegRate_QtyMulti_Yr_11_20">[1]Third_Party_BTM!$D$35:$D$44</definedName>
    <definedName name="zcTPB_DegRate_QtyMulti_Yr_21_30">[1]Third_Party_BTM!$F$35:$F$44</definedName>
    <definedName name="zcTPB_SumHighest36Mon">[1]Third_Party_BTM!$AH$106</definedName>
    <definedName name="zcTPB_VSE_Eff_Yr_Sec">[1]Third_Party_BTM!$B$50:$B$79</definedName>
    <definedName name="zcTPB_VSE_Sec_Eff" localSheetId="6">[1]Third_Party_BTM!#REF!</definedName>
    <definedName name="zcTPB_VSE_Sec_Eff">[1]Third_Party_BTM!#REF!</definedName>
    <definedName name="zcVis_wks3rdPartyBTM">[1]Validation!$Q$15</definedName>
    <definedName name="zcVis_wksCapStorAgr">[1]Validation!$Q$13</definedName>
    <definedName name="zcVis_wksDegrad">[1]Validation!$Q$17</definedName>
    <definedName name="zcVis_wksPSAonly">[1]Validation!$Q$16</definedName>
    <definedName name="zcVis_wksRAOffOnly">[1]Validation!$Q$14</definedName>
    <definedName name="zlApplicationStatus">[1]Index!$AY$4:$AY$13</definedName>
    <definedName name="zlCapacityAppliedFor">[1]Index!$BE$4:$BE$7</definedName>
    <definedName name="zlCapacityAppliedFor_ID">[1]Index!$BE$4:$BF$7</definedName>
    <definedName name="zlCertList01">#REF!</definedName>
    <definedName name="zlCertList02">#REF!</definedName>
    <definedName name="zlContractTypes">[1]Index!$P$4:$P$10</definedName>
    <definedName name="zlDegrad_Driv_DegTab">[1]Index!$G$4:$G$9</definedName>
    <definedName name="zlDegradDriv">[1]Index!$BN$4:$BN$8</definedName>
    <definedName name="zlDeliveryMarket">[1]Index!$BL$4:$BL$8</definedName>
    <definedName name="zlDevExp_OpMgmtExp">[1]Index!$K$10:$K$14</definedName>
    <definedName name="zlDevExp_Permitting">[1]Index!$K$21:$K$25</definedName>
    <definedName name="zlDevExp_PGE_DCE">[1]Index!$K$26:$K$30</definedName>
    <definedName name="zlDevExp_ProDevExp">[1]Index!$K$4:$K$9</definedName>
    <definedName name="zlDevExp_ProjFin">[1]Index!$K$31:$K$36</definedName>
    <definedName name="zlDevExp_SiteControl">[1]Index!$K$15:$K$20</definedName>
    <definedName name="zlFlexRAConstChgRamp_1_5">[1]Index!$M$11:$M$14</definedName>
    <definedName name="zlFlexRADocClass">[1]Index!$M$4:$M$8</definedName>
    <definedName name="zlGasInterconStatus">[1]Index!$AN$4:$AN$9</definedName>
    <definedName name="zlGasTransRates">[1]Index!$AF$4:$AF$13</definedName>
    <definedName name="zlGasTransSurchRates">[1]Index!$AH$4:$AH$10</definedName>
    <definedName name="zlInterconChoice">[1]Index!$BH$4:$BH$6</definedName>
    <definedName name="zlInterconGasUtils">[1]Index!$AJ$4:$AJ$8</definedName>
    <definedName name="zlInterconnectionLevel">[1]Index!$BJ$4:$BJ$7</definedName>
    <definedName name="zlInterconnectionQueue">[1]Index!$BC$4:$BC$11</definedName>
    <definedName name="zlInterconTransDist">[1]Index!$AL$4:$AL$7</definedName>
    <definedName name="zlPGE_PV_Loc">[1]Index!$T$4:$T$7</definedName>
    <definedName name="zlSiteCtrl">[1]Index!$AD$4:$AD$10</definedName>
    <definedName name="zlStates">[1]Index!$E$4:$E$79</definedName>
    <definedName name="zlStorage_Mthd_Typ">[1]Index!$AP$5:$AP$12</definedName>
    <definedName name="zlTransClusterUtility">[1]Index!$BA$4:$BA$8</definedName>
    <definedName name="zlVariants">[1]Index!$B$17:$B$27</definedName>
    <definedName name="zlVintage">[1]Index!$AB$4:$AB$6</definedName>
    <definedName name="zlYesNo">[1]Index!$B$30:$B$32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1" i="19" l="1"/>
  <c r="AQ20" i="19"/>
  <c r="AQ19" i="19"/>
  <c r="AQ18" i="19"/>
  <c r="X19" i="25" l="1"/>
  <c r="X20" i="25"/>
  <c r="X21" i="25"/>
  <c r="X18" i="25"/>
  <c r="U19" i="25" l="1"/>
  <c r="M19" i="25" l="1"/>
  <c r="R19" i="25"/>
  <c r="W19" i="25"/>
  <c r="T19" i="25"/>
  <c r="Q19" i="25"/>
  <c r="V19" i="25"/>
  <c r="N19" i="25"/>
  <c r="S19" i="25"/>
  <c r="O19" i="25"/>
  <c r="L19" i="25"/>
  <c r="P19" i="25"/>
  <c r="B9" i="29" l="1"/>
  <c r="B8" i="29"/>
  <c r="C27" i="24" l="1"/>
  <c r="D27" i="24"/>
  <c r="D28" i="24" s="1"/>
  <c r="D26" i="24" s="1"/>
  <c r="E27" i="24"/>
  <c r="F27" i="24"/>
  <c r="G27" i="24"/>
  <c r="H27" i="24"/>
  <c r="I27" i="24"/>
  <c r="J27" i="24"/>
  <c r="K27" i="24"/>
  <c r="L27" i="24"/>
  <c r="L28" i="24" s="1"/>
  <c r="L26" i="24" s="1"/>
  <c r="M27" i="24"/>
  <c r="N27" i="24"/>
  <c r="C28" i="24"/>
  <c r="C26" i="24" s="1"/>
  <c r="E28" i="24"/>
  <c r="E26" i="24" s="1"/>
  <c r="F28" i="24"/>
  <c r="F26" i="24" s="1"/>
  <c r="G28" i="24"/>
  <c r="G26" i="24" s="1"/>
  <c r="H28" i="24"/>
  <c r="H26" i="24" s="1"/>
  <c r="I28" i="24"/>
  <c r="I26" i="24" s="1"/>
  <c r="J28" i="24"/>
  <c r="J26" i="24" s="1"/>
  <c r="K28" i="24"/>
  <c r="K26" i="24" s="1"/>
  <c r="M28" i="24"/>
  <c r="M26" i="24" s="1"/>
  <c r="N28" i="24"/>
  <c r="N26" i="24" s="1"/>
  <c r="AS88" i="19" l="1"/>
  <c r="AS27" i="19"/>
  <c r="AS31" i="19"/>
  <c r="AS35" i="19"/>
  <c r="AS39" i="19"/>
  <c r="AS43" i="19"/>
  <c r="AS47" i="19"/>
  <c r="AS51" i="19"/>
  <c r="AS55" i="19"/>
  <c r="AS63" i="19"/>
  <c r="AS71" i="19"/>
  <c r="AS79" i="19"/>
  <c r="AS87" i="19"/>
  <c r="AS24" i="19"/>
  <c r="AS28" i="19"/>
  <c r="AS32" i="19"/>
  <c r="AS36" i="19"/>
  <c r="AS40" i="19"/>
  <c r="AS44" i="19"/>
  <c r="AS48" i="19"/>
  <c r="AS52" i="19"/>
  <c r="AS56" i="19"/>
  <c r="AS60" i="19"/>
  <c r="AS64" i="19"/>
  <c r="AS68" i="19"/>
  <c r="AS72" i="19"/>
  <c r="AS76" i="19"/>
  <c r="AS80" i="19"/>
  <c r="AS84" i="19"/>
  <c r="AS61" i="19"/>
  <c r="AS69" i="19"/>
  <c r="AS77" i="19"/>
  <c r="AS85" i="19"/>
  <c r="AS25" i="19"/>
  <c r="AS29" i="19"/>
  <c r="AS33" i="19"/>
  <c r="AS37" i="19"/>
  <c r="AS41" i="19"/>
  <c r="AS45" i="19"/>
  <c r="AS49" i="19"/>
  <c r="AS53" i="19"/>
  <c r="AS57" i="19"/>
  <c r="AS65" i="19"/>
  <c r="AS73" i="19"/>
  <c r="AS81" i="19"/>
  <c r="AS26" i="19"/>
  <c r="AS30" i="19"/>
  <c r="AS34" i="19"/>
  <c r="AS38" i="19"/>
  <c r="AS42" i="19"/>
  <c r="AS46" i="19"/>
  <c r="AS50" i="19"/>
  <c r="AS54" i="19"/>
  <c r="AS58" i="19"/>
  <c r="AS62" i="19"/>
  <c r="AS66" i="19"/>
  <c r="AS70" i="19"/>
  <c r="AS74" i="19"/>
  <c r="AS78" i="19"/>
  <c r="AS82" i="19"/>
  <c r="AS86" i="19"/>
  <c r="AS59" i="19"/>
  <c r="AS67" i="19"/>
  <c r="AS75" i="19"/>
  <c r="AS83" i="19"/>
  <c r="AS21" i="19"/>
  <c r="AS23" i="19"/>
  <c r="AS20" i="19"/>
  <c r="AS19" i="19"/>
  <c r="AS18" i="19"/>
  <c r="AO24" i="19"/>
  <c r="AP24" i="19"/>
  <c r="AQ24" i="19" s="1"/>
  <c r="AO25" i="19"/>
  <c r="AP25" i="19"/>
  <c r="AQ25" i="19" s="1"/>
  <c r="AO26" i="19"/>
  <c r="AP26" i="19"/>
  <c r="AQ26" i="19" s="1"/>
  <c r="AO27" i="19"/>
  <c r="AP27" i="19"/>
  <c r="AQ27" i="19" s="1"/>
  <c r="AO28" i="19"/>
  <c r="AP28" i="19"/>
  <c r="AQ28" i="19" s="1"/>
  <c r="AO29" i="19"/>
  <c r="AP29" i="19"/>
  <c r="AQ29" i="19" s="1"/>
  <c r="AO30" i="19"/>
  <c r="AP30" i="19"/>
  <c r="AQ30" i="19" s="1"/>
  <c r="AO31" i="19"/>
  <c r="AP31" i="19"/>
  <c r="AQ31" i="19" s="1"/>
  <c r="AO32" i="19"/>
  <c r="AP32" i="19"/>
  <c r="AQ32" i="19" s="1"/>
  <c r="AO33" i="19"/>
  <c r="AP33" i="19"/>
  <c r="AQ33" i="19" s="1"/>
  <c r="AO34" i="19"/>
  <c r="AP34" i="19"/>
  <c r="AQ34" i="19" s="1"/>
  <c r="AO35" i="19"/>
  <c r="AP35" i="19"/>
  <c r="AQ35" i="19" s="1"/>
  <c r="AO36" i="19"/>
  <c r="AP36" i="19"/>
  <c r="AQ36" i="19" s="1"/>
  <c r="AO37" i="19"/>
  <c r="AP37" i="19"/>
  <c r="AQ37" i="19" s="1"/>
  <c r="AO38" i="19"/>
  <c r="AP38" i="19"/>
  <c r="AQ38" i="19" s="1"/>
  <c r="AO39" i="19"/>
  <c r="AP39" i="19"/>
  <c r="AQ39" i="19" s="1"/>
  <c r="AO40" i="19"/>
  <c r="AP40" i="19"/>
  <c r="AQ40" i="19" s="1"/>
  <c r="AO41" i="19"/>
  <c r="AP41" i="19"/>
  <c r="AQ41" i="19" s="1"/>
  <c r="AO42" i="19"/>
  <c r="AP42" i="19"/>
  <c r="AQ42" i="19" s="1"/>
  <c r="AO43" i="19"/>
  <c r="AP43" i="19"/>
  <c r="AQ43" i="19" s="1"/>
  <c r="AO44" i="19"/>
  <c r="AP44" i="19"/>
  <c r="AQ44" i="19" s="1"/>
  <c r="AO45" i="19"/>
  <c r="AP45" i="19"/>
  <c r="AQ45" i="19" s="1"/>
  <c r="AO46" i="19"/>
  <c r="AP46" i="19"/>
  <c r="AQ46" i="19" s="1"/>
  <c r="AO47" i="19"/>
  <c r="AP47" i="19"/>
  <c r="AQ47" i="19" s="1"/>
  <c r="AO48" i="19"/>
  <c r="AP48" i="19"/>
  <c r="AQ48" i="19" s="1"/>
  <c r="AO49" i="19"/>
  <c r="AP49" i="19"/>
  <c r="AQ49" i="19" s="1"/>
  <c r="AO50" i="19"/>
  <c r="AP50" i="19"/>
  <c r="AQ50" i="19" s="1"/>
  <c r="AO51" i="19"/>
  <c r="AP51" i="19"/>
  <c r="AQ51" i="19" s="1"/>
  <c r="AO52" i="19"/>
  <c r="AP52" i="19"/>
  <c r="AQ52" i="19" s="1"/>
  <c r="AO53" i="19"/>
  <c r="AP53" i="19"/>
  <c r="AQ53" i="19" s="1"/>
  <c r="AO54" i="19"/>
  <c r="AP54" i="19"/>
  <c r="AQ54" i="19" s="1"/>
  <c r="AO55" i="19"/>
  <c r="AP55" i="19"/>
  <c r="AQ55" i="19" s="1"/>
  <c r="AO56" i="19"/>
  <c r="AP56" i="19"/>
  <c r="AQ56" i="19" s="1"/>
  <c r="AO57" i="19"/>
  <c r="AP57" i="19"/>
  <c r="AQ57" i="19" s="1"/>
  <c r="AO58" i="19"/>
  <c r="AP58" i="19"/>
  <c r="AQ58" i="19" s="1"/>
  <c r="AO59" i="19"/>
  <c r="AP59" i="19"/>
  <c r="AQ59" i="19" s="1"/>
  <c r="AO60" i="19"/>
  <c r="AP60" i="19"/>
  <c r="AQ60" i="19" s="1"/>
  <c r="AO61" i="19"/>
  <c r="AP61" i="19"/>
  <c r="AQ61" i="19" s="1"/>
  <c r="AO62" i="19"/>
  <c r="AP62" i="19"/>
  <c r="AQ62" i="19" s="1"/>
  <c r="AO63" i="19"/>
  <c r="AP63" i="19"/>
  <c r="AQ63" i="19" s="1"/>
  <c r="AO64" i="19"/>
  <c r="AP64" i="19"/>
  <c r="AQ64" i="19" s="1"/>
  <c r="AO65" i="19"/>
  <c r="AP65" i="19"/>
  <c r="AQ65" i="19" s="1"/>
  <c r="AO66" i="19"/>
  <c r="AP66" i="19"/>
  <c r="AQ66" i="19" s="1"/>
  <c r="AO67" i="19"/>
  <c r="AP67" i="19"/>
  <c r="AQ67" i="19" s="1"/>
  <c r="AO68" i="19"/>
  <c r="AP68" i="19"/>
  <c r="AQ68" i="19" s="1"/>
  <c r="AO69" i="19"/>
  <c r="AP69" i="19"/>
  <c r="AQ69" i="19" s="1"/>
  <c r="AO70" i="19"/>
  <c r="AP70" i="19"/>
  <c r="AQ70" i="19" s="1"/>
  <c r="AO71" i="19"/>
  <c r="AP71" i="19"/>
  <c r="AQ71" i="19" s="1"/>
  <c r="AO72" i="19"/>
  <c r="AP72" i="19"/>
  <c r="AQ72" i="19" s="1"/>
  <c r="AO73" i="19"/>
  <c r="AP73" i="19"/>
  <c r="AQ73" i="19" s="1"/>
  <c r="AO74" i="19"/>
  <c r="AP74" i="19"/>
  <c r="AQ74" i="19" s="1"/>
  <c r="AO75" i="19"/>
  <c r="AP75" i="19"/>
  <c r="AQ75" i="19" s="1"/>
  <c r="AO76" i="19"/>
  <c r="AP76" i="19"/>
  <c r="AQ76" i="19" s="1"/>
  <c r="AO77" i="19"/>
  <c r="AP77" i="19"/>
  <c r="AQ77" i="19" s="1"/>
  <c r="AO78" i="19"/>
  <c r="AP78" i="19"/>
  <c r="AQ78" i="19" s="1"/>
  <c r="AO79" i="19"/>
  <c r="AP79" i="19"/>
  <c r="AQ79" i="19" s="1"/>
  <c r="AO80" i="19"/>
  <c r="AP80" i="19"/>
  <c r="AQ80" i="19" s="1"/>
  <c r="AO81" i="19"/>
  <c r="AP81" i="19"/>
  <c r="AQ81" i="19" s="1"/>
  <c r="AO82" i="19"/>
  <c r="AP82" i="19"/>
  <c r="AQ82" i="19" s="1"/>
  <c r="AO83" i="19"/>
  <c r="AP83" i="19"/>
  <c r="AQ83" i="19" s="1"/>
  <c r="AO84" i="19"/>
  <c r="AP84" i="19"/>
  <c r="AQ84" i="19" s="1"/>
  <c r="AO85" i="19"/>
  <c r="AP85" i="19"/>
  <c r="AQ85" i="19" s="1"/>
  <c r="AO86" i="19"/>
  <c r="AP86" i="19"/>
  <c r="AQ86" i="19" s="1"/>
  <c r="AO87" i="19"/>
  <c r="AP87" i="19"/>
  <c r="AQ87" i="19" s="1"/>
  <c r="AO88" i="19"/>
  <c r="AP88" i="19"/>
  <c r="AQ88" i="19" s="1"/>
  <c r="AP23" i="19"/>
  <c r="AQ23" i="19" s="1"/>
  <c r="AO23" i="19"/>
  <c r="C24" i="25" l="1"/>
  <c r="C25" i="25"/>
  <c r="C26" i="25"/>
  <c r="C27" i="25"/>
  <c r="C28" i="25"/>
  <c r="C29" i="25"/>
  <c r="C30" i="25"/>
  <c r="C31" i="25"/>
  <c r="C32" i="25"/>
  <c r="C33" i="25"/>
  <c r="C34" i="25"/>
  <c r="C35" i="25"/>
  <c r="C36" i="25"/>
  <c r="C37" i="25"/>
  <c r="C38" i="25"/>
  <c r="C39" i="25"/>
  <c r="C40" i="25"/>
  <c r="C41" i="25"/>
  <c r="C42" i="25"/>
  <c r="C23" i="25"/>
  <c r="T21" i="25" l="1"/>
  <c r="P21" i="25"/>
  <c r="L21" i="25"/>
  <c r="U21" i="25"/>
  <c r="Q21" i="25"/>
  <c r="M21" i="25"/>
  <c r="V21" i="25"/>
  <c r="R21" i="25"/>
  <c r="N21" i="25"/>
  <c r="W21" i="25"/>
  <c r="S21" i="25"/>
  <c r="O21" i="25"/>
  <c r="U20" i="25"/>
  <c r="Q20" i="25"/>
  <c r="M20" i="25"/>
  <c r="V20" i="25"/>
  <c r="R20" i="25"/>
  <c r="N20" i="25"/>
  <c r="W20" i="25"/>
  <c r="S20" i="25"/>
  <c r="O20" i="25"/>
  <c r="T20" i="25"/>
  <c r="P20" i="25"/>
  <c r="L20" i="25"/>
  <c r="M24" i="25"/>
  <c r="N24" i="25"/>
  <c r="O24" i="25"/>
  <c r="P24" i="25"/>
  <c r="Q24" i="25"/>
  <c r="M25" i="25"/>
  <c r="N25" i="25"/>
  <c r="O25" i="25"/>
  <c r="P25" i="25"/>
  <c r="Q25" i="25"/>
  <c r="M26" i="25"/>
  <c r="N26" i="25"/>
  <c r="O26" i="25"/>
  <c r="P26" i="25"/>
  <c r="Q26" i="25"/>
  <c r="M27" i="25"/>
  <c r="N27" i="25"/>
  <c r="O27" i="25"/>
  <c r="P27" i="25"/>
  <c r="Q27" i="25"/>
  <c r="M28" i="25"/>
  <c r="N28" i="25"/>
  <c r="O28" i="25"/>
  <c r="P28" i="25"/>
  <c r="Q28" i="25"/>
  <c r="M29" i="25"/>
  <c r="N29" i="25"/>
  <c r="O29" i="25"/>
  <c r="P29" i="25"/>
  <c r="Q29" i="25"/>
  <c r="M30" i="25"/>
  <c r="N30" i="25"/>
  <c r="O30" i="25"/>
  <c r="P30" i="25"/>
  <c r="Q30" i="25"/>
  <c r="M31" i="25"/>
  <c r="N31" i="25"/>
  <c r="O31" i="25"/>
  <c r="P31" i="25"/>
  <c r="Q31" i="25"/>
  <c r="M32" i="25"/>
  <c r="N32" i="25"/>
  <c r="O32" i="25"/>
  <c r="P32" i="25"/>
  <c r="Q32" i="25"/>
  <c r="M33" i="25"/>
  <c r="N33" i="25"/>
  <c r="O33" i="25"/>
  <c r="P33" i="25"/>
  <c r="Q33" i="25"/>
  <c r="M34" i="25"/>
  <c r="N34" i="25"/>
  <c r="O34" i="25"/>
  <c r="P34" i="25"/>
  <c r="Q34" i="25"/>
  <c r="M35" i="25"/>
  <c r="N35" i="25"/>
  <c r="O35" i="25"/>
  <c r="P35" i="25"/>
  <c r="Q35" i="25"/>
  <c r="M36" i="25"/>
  <c r="N36" i="25"/>
  <c r="O36" i="25"/>
  <c r="P36" i="25"/>
  <c r="Q36" i="25"/>
  <c r="M37" i="25"/>
  <c r="N37" i="25"/>
  <c r="O37" i="25"/>
  <c r="P37" i="25"/>
  <c r="Q37" i="25"/>
  <c r="M38" i="25"/>
  <c r="N38" i="25"/>
  <c r="O38" i="25"/>
  <c r="P38" i="25"/>
  <c r="Q38" i="25"/>
  <c r="M39" i="25"/>
  <c r="N39" i="25"/>
  <c r="O39" i="25"/>
  <c r="P39" i="25"/>
  <c r="Q39" i="25"/>
  <c r="M40" i="25"/>
  <c r="N40" i="25"/>
  <c r="O40" i="25"/>
  <c r="P40" i="25"/>
  <c r="Q40" i="25"/>
  <c r="M41" i="25"/>
  <c r="N41" i="25"/>
  <c r="O41" i="25"/>
  <c r="P41" i="25"/>
  <c r="Q41" i="25"/>
  <c r="M42" i="25"/>
  <c r="N42" i="25"/>
  <c r="O42" i="25"/>
  <c r="P42" i="25"/>
  <c r="Q42" i="25"/>
  <c r="M23" i="25"/>
  <c r="N23" i="25"/>
  <c r="O23" i="25"/>
  <c r="P23" i="25"/>
  <c r="Q23" i="25"/>
  <c r="F27" i="25"/>
  <c r="F28" i="25"/>
  <c r="F29" i="25"/>
  <c r="F30" i="25"/>
  <c r="F31" i="25"/>
  <c r="F32" i="25"/>
  <c r="F33" i="25"/>
  <c r="F34" i="25"/>
  <c r="F35" i="25"/>
  <c r="F36" i="25"/>
  <c r="F37" i="25"/>
  <c r="F38" i="25"/>
  <c r="F39" i="25"/>
  <c r="F40" i="25"/>
  <c r="F41" i="25"/>
  <c r="F42" i="25"/>
  <c r="AZ87" i="19"/>
  <c r="BA87" i="19"/>
  <c r="AU87" i="19" s="1"/>
  <c r="BB87" i="19"/>
  <c r="BC87" i="19"/>
  <c r="BD87" i="19" s="1"/>
  <c r="AT87" i="19" s="1"/>
  <c r="AZ88" i="19"/>
  <c r="BA88" i="19"/>
  <c r="AU88" i="19" s="1"/>
  <c r="BB88" i="19"/>
  <c r="BC88" i="19"/>
  <c r="BD88" i="19" s="1"/>
  <c r="AT88" i="19" s="1"/>
  <c r="AZ53" i="19"/>
  <c r="BA53" i="19"/>
  <c r="AU53" i="19" s="1"/>
  <c r="BB53" i="19"/>
  <c r="BC53" i="19"/>
  <c r="BD53" i="19" s="1"/>
  <c r="AT53" i="19" s="1"/>
  <c r="AZ54" i="19"/>
  <c r="BA54" i="19"/>
  <c r="AU54" i="19" s="1"/>
  <c r="BB54" i="19"/>
  <c r="BC54" i="19"/>
  <c r="BD54" i="19" s="1"/>
  <c r="AT54" i="19" s="1"/>
  <c r="AZ55" i="19"/>
  <c r="BA55" i="19"/>
  <c r="AU55" i="19" s="1"/>
  <c r="BB55" i="19"/>
  <c r="BC55" i="19"/>
  <c r="BD55" i="19" s="1"/>
  <c r="AT55" i="19" s="1"/>
  <c r="AZ56" i="19"/>
  <c r="BA56" i="19"/>
  <c r="AU56" i="19" s="1"/>
  <c r="BB56" i="19"/>
  <c r="BC56" i="19"/>
  <c r="BD56" i="19" s="1"/>
  <c r="AT56" i="19" s="1"/>
  <c r="AZ57" i="19"/>
  <c r="BA57" i="19"/>
  <c r="AU57" i="19" s="1"/>
  <c r="BB57" i="19"/>
  <c r="BC57" i="19"/>
  <c r="BD57" i="19" s="1"/>
  <c r="AT57" i="19" s="1"/>
  <c r="AZ58" i="19"/>
  <c r="BA58" i="19"/>
  <c r="AU58" i="19" s="1"/>
  <c r="BB58" i="19"/>
  <c r="BC58" i="19"/>
  <c r="BD58" i="19" s="1"/>
  <c r="AT58" i="19" s="1"/>
  <c r="AZ59" i="19"/>
  <c r="BA59" i="19"/>
  <c r="AU59" i="19" s="1"/>
  <c r="BB59" i="19"/>
  <c r="BC59" i="19"/>
  <c r="BD59" i="19" s="1"/>
  <c r="AT59" i="19" s="1"/>
  <c r="AZ60" i="19"/>
  <c r="BA60" i="19"/>
  <c r="AU60" i="19" s="1"/>
  <c r="BB60" i="19"/>
  <c r="BC60" i="19"/>
  <c r="BD60" i="19" s="1"/>
  <c r="AT60" i="19" s="1"/>
  <c r="AZ61" i="19"/>
  <c r="BA61" i="19"/>
  <c r="AU61" i="19" s="1"/>
  <c r="BB61" i="19"/>
  <c r="BC61" i="19"/>
  <c r="BD61" i="19" s="1"/>
  <c r="AT61" i="19" s="1"/>
  <c r="AZ62" i="19"/>
  <c r="BA62" i="19"/>
  <c r="AU62" i="19" s="1"/>
  <c r="BB62" i="19"/>
  <c r="BC62" i="19"/>
  <c r="BD62" i="19" s="1"/>
  <c r="AT62" i="19" s="1"/>
  <c r="AZ63" i="19"/>
  <c r="BA63" i="19"/>
  <c r="AU63" i="19" s="1"/>
  <c r="BB63" i="19"/>
  <c r="BC63" i="19"/>
  <c r="BD63" i="19" s="1"/>
  <c r="AT63" i="19" s="1"/>
  <c r="AZ64" i="19"/>
  <c r="BA64" i="19"/>
  <c r="AU64" i="19" s="1"/>
  <c r="BB64" i="19"/>
  <c r="BC64" i="19"/>
  <c r="BD64" i="19" s="1"/>
  <c r="AT64" i="19" s="1"/>
  <c r="AZ65" i="19"/>
  <c r="BA65" i="19"/>
  <c r="AU65" i="19" s="1"/>
  <c r="BB65" i="19"/>
  <c r="BC65" i="19"/>
  <c r="BD65" i="19" s="1"/>
  <c r="AT65" i="19" s="1"/>
  <c r="AZ66" i="19"/>
  <c r="BA66" i="19"/>
  <c r="AU66" i="19" s="1"/>
  <c r="BB66" i="19"/>
  <c r="BC66" i="19"/>
  <c r="BD66" i="19" s="1"/>
  <c r="AT66" i="19" s="1"/>
  <c r="AZ67" i="19"/>
  <c r="BA67" i="19"/>
  <c r="AU67" i="19" s="1"/>
  <c r="BB67" i="19"/>
  <c r="BC67" i="19"/>
  <c r="BD67" i="19" s="1"/>
  <c r="AT67" i="19" s="1"/>
  <c r="AZ68" i="19"/>
  <c r="BA68" i="19"/>
  <c r="AU68" i="19" s="1"/>
  <c r="BB68" i="19"/>
  <c r="BC68" i="19"/>
  <c r="BD68" i="19" s="1"/>
  <c r="AT68" i="19" s="1"/>
  <c r="AZ69" i="19"/>
  <c r="BA69" i="19"/>
  <c r="AU69" i="19" s="1"/>
  <c r="BB69" i="19"/>
  <c r="BC69" i="19"/>
  <c r="BD69" i="19" s="1"/>
  <c r="AT69" i="19" s="1"/>
  <c r="AZ70" i="19"/>
  <c r="BA70" i="19"/>
  <c r="AU70" i="19" s="1"/>
  <c r="BB70" i="19"/>
  <c r="BC70" i="19"/>
  <c r="BD70" i="19" s="1"/>
  <c r="AT70" i="19" s="1"/>
  <c r="AZ71" i="19"/>
  <c r="BA71" i="19"/>
  <c r="AU71" i="19" s="1"/>
  <c r="BB71" i="19"/>
  <c r="BC71" i="19"/>
  <c r="BD71" i="19" s="1"/>
  <c r="AT71" i="19" s="1"/>
  <c r="AZ72" i="19"/>
  <c r="BA72" i="19"/>
  <c r="AU72" i="19" s="1"/>
  <c r="BB72" i="19"/>
  <c r="BC72" i="19"/>
  <c r="BD72" i="19" s="1"/>
  <c r="AT72" i="19" s="1"/>
  <c r="AZ73" i="19"/>
  <c r="BA73" i="19"/>
  <c r="AU73" i="19" s="1"/>
  <c r="BB73" i="19"/>
  <c r="BC73" i="19"/>
  <c r="BD73" i="19" s="1"/>
  <c r="AT73" i="19" s="1"/>
  <c r="AZ74" i="19"/>
  <c r="BA74" i="19"/>
  <c r="AU74" i="19" s="1"/>
  <c r="BB74" i="19"/>
  <c r="BC74" i="19"/>
  <c r="BD74" i="19" s="1"/>
  <c r="AT74" i="19" s="1"/>
  <c r="AZ75" i="19"/>
  <c r="BA75" i="19"/>
  <c r="AU75" i="19" s="1"/>
  <c r="BB75" i="19"/>
  <c r="BC75" i="19"/>
  <c r="BD75" i="19" s="1"/>
  <c r="AT75" i="19" s="1"/>
  <c r="AZ76" i="19"/>
  <c r="BA76" i="19"/>
  <c r="AU76" i="19" s="1"/>
  <c r="BB76" i="19"/>
  <c r="BC76" i="19"/>
  <c r="BD76" i="19" s="1"/>
  <c r="AT76" i="19" s="1"/>
  <c r="AZ77" i="19"/>
  <c r="BA77" i="19"/>
  <c r="AU77" i="19" s="1"/>
  <c r="BB77" i="19"/>
  <c r="BC77" i="19"/>
  <c r="BD77" i="19" s="1"/>
  <c r="AT77" i="19" s="1"/>
  <c r="AZ78" i="19"/>
  <c r="BA78" i="19"/>
  <c r="AU78" i="19" s="1"/>
  <c r="BB78" i="19"/>
  <c r="BC78" i="19"/>
  <c r="BD78" i="19" s="1"/>
  <c r="AT78" i="19" s="1"/>
  <c r="AZ79" i="19"/>
  <c r="BA79" i="19"/>
  <c r="AU79" i="19" s="1"/>
  <c r="BB79" i="19"/>
  <c r="BC79" i="19"/>
  <c r="BD79" i="19" s="1"/>
  <c r="AT79" i="19" s="1"/>
  <c r="AZ80" i="19"/>
  <c r="BA80" i="19"/>
  <c r="AU80" i="19" s="1"/>
  <c r="BB80" i="19"/>
  <c r="BC80" i="19"/>
  <c r="BD80" i="19" s="1"/>
  <c r="AT80" i="19" s="1"/>
  <c r="AZ81" i="19"/>
  <c r="BA81" i="19"/>
  <c r="AU81" i="19" s="1"/>
  <c r="BB81" i="19"/>
  <c r="BC81" i="19"/>
  <c r="BD81" i="19" s="1"/>
  <c r="AT81" i="19" s="1"/>
  <c r="AZ82" i="19"/>
  <c r="BA82" i="19"/>
  <c r="AU82" i="19" s="1"/>
  <c r="BB82" i="19"/>
  <c r="BC82" i="19"/>
  <c r="BD82" i="19" s="1"/>
  <c r="AT82" i="19" s="1"/>
  <c r="AZ83" i="19"/>
  <c r="BA83" i="19"/>
  <c r="AU83" i="19" s="1"/>
  <c r="BB83" i="19"/>
  <c r="BC83" i="19"/>
  <c r="BD83" i="19" s="1"/>
  <c r="AT83" i="19" s="1"/>
  <c r="AZ84" i="19"/>
  <c r="BA84" i="19"/>
  <c r="AU84" i="19" s="1"/>
  <c r="BB84" i="19"/>
  <c r="BC84" i="19"/>
  <c r="BD84" i="19" s="1"/>
  <c r="AT84" i="19" s="1"/>
  <c r="AZ85" i="19"/>
  <c r="BA85" i="19"/>
  <c r="AU85" i="19" s="1"/>
  <c r="BB85" i="19"/>
  <c r="BC85" i="19"/>
  <c r="BD85" i="19" s="1"/>
  <c r="AT85" i="19" s="1"/>
  <c r="AZ86" i="19"/>
  <c r="BA86" i="19"/>
  <c r="AU86" i="19" s="1"/>
  <c r="BB86" i="19"/>
  <c r="BC86" i="19"/>
  <c r="BD86" i="19" s="1"/>
  <c r="AT86" i="19" s="1"/>
  <c r="AZ39" i="19"/>
  <c r="BA39" i="19"/>
  <c r="AU39" i="19" s="1"/>
  <c r="BB39" i="19"/>
  <c r="BC39" i="19"/>
  <c r="BD39" i="19" s="1"/>
  <c r="AT39" i="19" s="1"/>
  <c r="AZ40" i="19"/>
  <c r="BA40" i="19"/>
  <c r="AU40" i="19" s="1"/>
  <c r="BB40" i="19"/>
  <c r="BC40" i="19"/>
  <c r="BD40" i="19" s="1"/>
  <c r="AT40" i="19" s="1"/>
  <c r="AZ41" i="19"/>
  <c r="BA41" i="19"/>
  <c r="AU41" i="19" s="1"/>
  <c r="BB41" i="19"/>
  <c r="BC41" i="19"/>
  <c r="BD41" i="19" s="1"/>
  <c r="AT41" i="19" s="1"/>
  <c r="AZ42" i="19"/>
  <c r="BA42" i="19"/>
  <c r="AU42" i="19" s="1"/>
  <c r="BB42" i="19"/>
  <c r="BC42" i="19"/>
  <c r="BD42" i="19" s="1"/>
  <c r="AT42" i="19" s="1"/>
  <c r="AZ43" i="19"/>
  <c r="BA43" i="19"/>
  <c r="AU43" i="19" s="1"/>
  <c r="BB43" i="19"/>
  <c r="BC43" i="19"/>
  <c r="BD43" i="19" s="1"/>
  <c r="AT43" i="19" s="1"/>
  <c r="AZ44" i="19"/>
  <c r="BA44" i="19"/>
  <c r="AU44" i="19" s="1"/>
  <c r="BB44" i="19"/>
  <c r="BC44" i="19"/>
  <c r="BD44" i="19" s="1"/>
  <c r="AT44" i="19" s="1"/>
  <c r="AZ45" i="19"/>
  <c r="BA45" i="19"/>
  <c r="AU45" i="19" s="1"/>
  <c r="BB45" i="19"/>
  <c r="BC45" i="19"/>
  <c r="BD45" i="19" s="1"/>
  <c r="AT45" i="19" s="1"/>
  <c r="AZ46" i="19"/>
  <c r="BA46" i="19"/>
  <c r="AU46" i="19" s="1"/>
  <c r="BB46" i="19"/>
  <c r="BC46" i="19"/>
  <c r="BD46" i="19" s="1"/>
  <c r="AT46" i="19" s="1"/>
  <c r="AZ47" i="19"/>
  <c r="BA47" i="19"/>
  <c r="AU47" i="19" s="1"/>
  <c r="BB47" i="19"/>
  <c r="BC47" i="19"/>
  <c r="BD47" i="19" s="1"/>
  <c r="AT47" i="19" s="1"/>
  <c r="AZ48" i="19"/>
  <c r="BA48" i="19"/>
  <c r="AU48" i="19" s="1"/>
  <c r="BB48" i="19"/>
  <c r="BC48" i="19"/>
  <c r="BD48" i="19" s="1"/>
  <c r="AT48" i="19" s="1"/>
  <c r="AZ49" i="19"/>
  <c r="BA49" i="19"/>
  <c r="AU49" i="19" s="1"/>
  <c r="BB49" i="19"/>
  <c r="BC49" i="19"/>
  <c r="BD49" i="19" s="1"/>
  <c r="AT49" i="19" s="1"/>
  <c r="AZ50" i="19"/>
  <c r="BA50" i="19"/>
  <c r="AU50" i="19" s="1"/>
  <c r="BB50" i="19"/>
  <c r="BC50" i="19"/>
  <c r="BD50" i="19" s="1"/>
  <c r="AT50" i="19" s="1"/>
  <c r="AZ51" i="19"/>
  <c r="BA51" i="19"/>
  <c r="AU51" i="19" s="1"/>
  <c r="BB51" i="19"/>
  <c r="BC51" i="19"/>
  <c r="BD51" i="19" s="1"/>
  <c r="AT51" i="19" s="1"/>
  <c r="AZ52" i="19"/>
  <c r="BA52" i="19"/>
  <c r="AU52" i="19" s="1"/>
  <c r="BB52" i="19"/>
  <c r="BC52" i="19"/>
  <c r="BD52" i="19" s="1"/>
  <c r="AT52" i="19" s="1"/>
  <c r="BA24" i="19"/>
  <c r="AU24" i="19" s="1"/>
  <c r="BB24" i="19"/>
  <c r="BC24" i="19"/>
  <c r="BD24" i="19" s="1"/>
  <c r="AT24" i="19" s="1"/>
  <c r="BA25" i="19"/>
  <c r="AU25" i="19" s="1"/>
  <c r="BB25" i="19"/>
  <c r="BC25" i="19"/>
  <c r="BD25" i="19" s="1"/>
  <c r="AT25" i="19" s="1"/>
  <c r="BA26" i="19"/>
  <c r="AU26" i="19" s="1"/>
  <c r="BB26" i="19"/>
  <c r="BC26" i="19"/>
  <c r="BD26" i="19" s="1"/>
  <c r="AT26" i="19" s="1"/>
  <c r="BA27" i="19"/>
  <c r="AU27" i="19" s="1"/>
  <c r="BB27" i="19"/>
  <c r="BC27" i="19"/>
  <c r="BD27" i="19" s="1"/>
  <c r="AT27" i="19" s="1"/>
  <c r="BA28" i="19"/>
  <c r="AU28" i="19" s="1"/>
  <c r="BB28" i="19"/>
  <c r="BC28" i="19"/>
  <c r="BD28" i="19" s="1"/>
  <c r="AT28" i="19" s="1"/>
  <c r="BA29" i="19"/>
  <c r="AU29" i="19" s="1"/>
  <c r="BB29" i="19"/>
  <c r="BC29" i="19"/>
  <c r="BD29" i="19" s="1"/>
  <c r="AT29" i="19" s="1"/>
  <c r="BA30" i="19"/>
  <c r="AU30" i="19" s="1"/>
  <c r="BB30" i="19"/>
  <c r="BC30" i="19"/>
  <c r="BD30" i="19" s="1"/>
  <c r="AT30" i="19" s="1"/>
  <c r="BA31" i="19"/>
  <c r="AU31" i="19" s="1"/>
  <c r="BB31" i="19"/>
  <c r="BC31" i="19"/>
  <c r="BD31" i="19" s="1"/>
  <c r="AT31" i="19" s="1"/>
  <c r="BA32" i="19"/>
  <c r="AU32" i="19" s="1"/>
  <c r="BB32" i="19"/>
  <c r="BC32" i="19"/>
  <c r="BD32" i="19" s="1"/>
  <c r="AT32" i="19" s="1"/>
  <c r="BA33" i="19"/>
  <c r="AU33" i="19" s="1"/>
  <c r="BB33" i="19"/>
  <c r="BC33" i="19"/>
  <c r="BD33" i="19" s="1"/>
  <c r="AT33" i="19" s="1"/>
  <c r="BA34" i="19"/>
  <c r="AU34" i="19" s="1"/>
  <c r="BB34" i="19"/>
  <c r="BC34" i="19"/>
  <c r="BD34" i="19" s="1"/>
  <c r="AT34" i="19" s="1"/>
  <c r="BA35" i="19"/>
  <c r="AU35" i="19" s="1"/>
  <c r="BB35" i="19"/>
  <c r="BC35" i="19"/>
  <c r="BD35" i="19" s="1"/>
  <c r="AT35" i="19" s="1"/>
  <c r="BA36" i="19"/>
  <c r="AU36" i="19" s="1"/>
  <c r="BB36" i="19"/>
  <c r="BC36" i="19"/>
  <c r="BD36" i="19" s="1"/>
  <c r="AT36" i="19" s="1"/>
  <c r="BA37" i="19"/>
  <c r="AU37" i="19" s="1"/>
  <c r="BB37" i="19"/>
  <c r="BC37" i="19"/>
  <c r="BD37" i="19" s="1"/>
  <c r="AT37" i="19" s="1"/>
  <c r="BA38" i="19"/>
  <c r="AU38" i="19" s="1"/>
  <c r="BB38" i="19"/>
  <c r="BC38" i="19"/>
  <c r="BD38" i="19" s="1"/>
  <c r="AT38" i="19" s="1"/>
  <c r="BC23" i="19"/>
  <c r="BD23" i="19" s="1"/>
  <c r="AT23" i="19" s="1"/>
  <c r="BB23" i="19"/>
  <c r="BA23" i="19"/>
  <c r="AU23" i="19" s="1"/>
  <c r="AZ24" i="19"/>
  <c r="AZ25" i="19"/>
  <c r="AZ26" i="19"/>
  <c r="AZ27" i="19"/>
  <c r="AZ28" i="19"/>
  <c r="AZ29" i="19"/>
  <c r="AZ30" i="19"/>
  <c r="AZ31" i="19"/>
  <c r="AZ32" i="19"/>
  <c r="AZ33" i="19"/>
  <c r="AZ34" i="19"/>
  <c r="AZ35" i="19"/>
  <c r="AZ36" i="19"/>
  <c r="AZ37" i="19"/>
  <c r="AZ38" i="19"/>
  <c r="AZ23" i="19"/>
  <c r="G12" i="24" l="1"/>
  <c r="F12" i="24"/>
  <c r="E12" i="24"/>
  <c r="D12" i="24"/>
  <c r="C12" i="24"/>
  <c r="AW57" i="19" l="1"/>
  <c r="E20" i="25"/>
  <c r="E19" i="25"/>
  <c r="AW19" i="19"/>
  <c r="AW39" i="19"/>
  <c r="AW72" i="19"/>
  <c r="AW54" i="19"/>
  <c r="AW38" i="19"/>
  <c r="AW87" i="19"/>
  <c r="AW71" i="19"/>
  <c r="AW84" i="19"/>
  <c r="AW41" i="19"/>
  <c r="AW25" i="19"/>
  <c r="AW74" i="19"/>
  <c r="AW58" i="19"/>
  <c r="AW52" i="19"/>
  <c r="AW36" i="19"/>
  <c r="AW85" i="19"/>
  <c r="AW69" i="19"/>
  <c r="AW18" i="19"/>
  <c r="AW31" i="19"/>
  <c r="AW64" i="19"/>
  <c r="AW50" i="19"/>
  <c r="AW34" i="19"/>
  <c r="AW83" i="19"/>
  <c r="AW67" i="19"/>
  <c r="AW47" i="19"/>
  <c r="AW76" i="19"/>
  <c r="AW53" i="19"/>
  <c r="AW37" i="19"/>
  <c r="AW86" i="19"/>
  <c r="AW70" i="19"/>
  <c r="AW48" i="19"/>
  <c r="AW32" i="19"/>
  <c r="AW81" i="19"/>
  <c r="AW65" i="19"/>
  <c r="E21" i="25"/>
  <c r="AW21" i="19"/>
  <c r="AW51" i="19"/>
  <c r="AW88" i="19"/>
  <c r="AW56" i="19"/>
  <c r="F26" i="25"/>
  <c r="AW46" i="19"/>
  <c r="AW30" i="19"/>
  <c r="AW79" i="19"/>
  <c r="AW63" i="19"/>
  <c r="AW35" i="19"/>
  <c r="AW68" i="19"/>
  <c r="AW49" i="19"/>
  <c r="AW33" i="19"/>
  <c r="AW82" i="19"/>
  <c r="AW66" i="19"/>
  <c r="AW55" i="19"/>
  <c r="AW44" i="19"/>
  <c r="AW28" i="19"/>
  <c r="AW77" i="19"/>
  <c r="AW61" i="19"/>
  <c r="AW20" i="19"/>
  <c r="AW43" i="19"/>
  <c r="AW80" i="19"/>
  <c r="AW42" i="19"/>
  <c r="AW26" i="19"/>
  <c r="AW75" i="19"/>
  <c r="AW59" i="19"/>
  <c r="AW27" i="19"/>
  <c r="AW60" i="19"/>
  <c r="F25" i="25"/>
  <c r="AW45" i="19"/>
  <c r="AW29" i="19"/>
  <c r="AW78" i="19"/>
  <c r="AW62" i="19"/>
  <c r="AW23" i="19"/>
  <c r="AW40" i="19"/>
  <c r="AW24" i="19"/>
  <c r="AW73" i="19"/>
  <c r="AZ19" i="19"/>
  <c r="BA19" i="19"/>
  <c r="BB19" i="19"/>
  <c r="BC19" i="19"/>
  <c r="BD19" i="19" s="1"/>
  <c r="AT19" i="19" s="1"/>
  <c r="F19" i="25" s="1"/>
  <c r="AZ20" i="19"/>
  <c r="BA20" i="19"/>
  <c r="AU20" i="19" s="1"/>
  <c r="G20" i="25" s="1"/>
  <c r="BB20" i="19"/>
  <c r="BC20" i="19"/>
  <c r="BD20" i="19" s="1"/>
  <c r="AZ21" i="19"/>
  <c r="BA21" i="19"/>
  <c r="BB21" i="19"/>
  <c r="BC21" i="19"/>
  <c r="BD21" i="19" s="1"/>
  <c r="AT21" i="19" s="1"/>
  <c r="F21" i="25" s="1"/>
  <c r="AX79" i="19" l="1"/>
  <c r="AY79" i="19"/>
  <c r="AX70" i="19"/>
  <c r="AY70" i="19"/>
  <c r="AX76" i="19"/>
  <c r="AY76" i="19"/>
  <c r="AX87" i="19"/>
  <c r="AY87" i="19"/>
  <c r="AX39" i="19"/>
  <c r="AY39" i="19"/>
  <c r="AY24" i="19"/>
  <c r="AX24" i="19"/>
  <c r="AX62" i="19"/>
  <c r="AY62" i="19"/>
  <c r="AY60" i="19"/>
  <c r="AX60" i="19"/>
  <c r="AY44" i="19"/>
  <c r="AX44" i="19"/>
  <c r="AX82" i="19"/>
  <c r="AY82" i="19"/>
  <c r="AX35" i="19"/>
  <c r="AY35" i="19"/>
  <c r="AX47" i="19"/>
  <c r="AY47" i="19"/>
  <c r="AY34" i="19"/>
  <c r="AX34" i="19"/>
  <c r="AY52" i="19"/>
  <c r="AX52" i="19"/>
  <c r="AY25" i="19"/>
  <c r="AX25" i="19"/>
  <c r="AY38" i="19"/>
  <c r="AX38" i="19"/>
  <c r="AY40" i="19"/>
  <c r="AX40" i="19"/>
  <c r="AX78" i="19"/>
  <c r="AY78" i="19"/>
  <c r="AX27" i="19"/>
  <c r="AY27" i="19"/>
  <c r="AY26" i="19"/>
  <c r="AX26" i="19"/>
  <c r="AX43" i="19"/>
  <c r="AY43" i="19"/>
  <c r="AY61" i="19"/>
  <c r="AX61" i="19"/>
  <c r="AX55" i="19"/>
  <c r="AY55" i="19"/>
  <c r="AY33" i="19"/>
  <c r="AX33" i="19"/>
  <c r="AX46" i="19"/>
  <c r="AY46" i="19"/>
  <c r="AY65" i="19"/>
  <c r="AX65" i="19"/>
  <c r="AY37" i="19"/>
  <c r="AX37" i="19"/>
  <c r="AX50" i="19"/>
  <c r="AY50" i="19"/>
  <c r="AY69" i="19"/>
  <c r="AX69" i="19"/>
  <c r="AY41" i="19"/>
  <c r="AX41" i="19"/>
  <c r="AX54" i="19"/>
  <c r="AY54" i="19"/>
  <c r="AT20" i="19"/>
  <c r="F20" i="25" s="1"/>
  <c r="AY73" i="19"/>
  <c r="AX73" i="19"/>
  <c r="AY45" i="19"/>
  <c r="AX45" i="19"/>
  <c r="AX59" i="19"/>
  <c r="AY59" i="19"/>
  <c r="AY28" i="19"/>
  <c r="AX28" i="19"/>
  <c r="AX66" i="19"/>
  <c r="AY66" i="19"/>
  <c r="AY68" i="19"/>
  <c r="AX68" i="19"/>
  <c r="AX88" i="19"/>
  <c r="AY88" i="19"/>
  <c r="AY32" i="19"/>
  <c r="AX32" i="19"/>
  <c r="AY83" i="19"/>
  <c r="AX83" i="19"/>
  <c r="AX31" i="19"/>
  <c r="AY31" i="19"/>
  <c r="AY36" i="19"/>
  <c r="AX36" i="19"/>
  <c r="AX74" i="19"/>
  <c r="AY74" i="19"/>
  <c r="AX84" i="19"/>
  <c r="AY84" i="19"/>
  <c r="AX75" i="19"/>
  <c r="AY75" i="19"/>
  <c r="AX80" i="19"/>
  <c r="AY80" i="19"/>
  <c r="AY30" i="19"/>
  <c r="AX30" i="19"/>
  <c r="AX51" i="19"/>
  <c r="AY51" i="19"/>
  <c r="AY48" i="19"/>
  <c r="AX48" i="19"/>
  <c r="AX86" i="19"/>
  <c r="AY86" i="19"/>
  <c r="AY29" i="19"/>
  <c r="AX29" i="19"/>
  <c r="AX42" i="19"/>
  <c r="AY42" i="19"/>
  <c r="AY77" i="19"/>
  <c r="AX77" i="19"/>
  <c r="AY49" i="19"/>
  <c r="AX49" i="19"/>
  <c r="AX63" i="19"/>
  <c r="AY63" i="19"/>
  <c r="AY56" i="19"/>
  <c r="AX56" i="19"/>
  <c r="AY81" i="19"/>
  <c r="AX81" i="19"/>
  <c r="AY53" i="19"/>
  <c r="AX53" i="19"/>
  <c r="AX67" i="19"/>
  <c r="AY67" i="19"/>
  <c r="AY64" i="19"/>
  <c r="AX64" i="19"/>
  <c r="AY85" i="19"/>
  <c r="AX85" i="19"/>
  <c r="AX58" i="19"/>
  <c r="AY58" i="19"/>
  <c r="AX71" i="19"/>
  <c r="AY71" i="19"/>
  <c r="AX72" i="19"/>
  <c r="AY72" i="19"/>
  <c r="AY57" i="19"/>
  <c r="AX57" i="19"/>
  <c r="BC18" i="19"/>
  <c r="BD18" i="19" s="1"/>
  <c r="AT18" i="19" s="1"/>
  <c r="BB18" i="19"/>
  <c r="BA18" i="19"/>
  <c r="AZ18" i="19"/>
  <c r="AR19" i="19" l="1"/>
  <c r="AR20" i="19"/>
  <c r="AR21" i="19"/>
  <c r="AR18" i="19"/>
  <c r="AY18" i="19" s="1"/>
  <c r="AY21" i="19" l="1"/>
  <c r="D21" i="25"/>
  <c r="AY20" i="19"/>
  <c r="D20" i="25"/>
  <c r="AY19" i="19"/>
  <c r="D19" i="25"/>
  <c r="AI28" i="19"/>
  <c r="AI29" i="19"/>
  <c r="AI30" i="19"/>
  <c r="AI31" i="19"/>
  <c r="AI32" i="19"/>
  <c r="AI33" i="19"/>
  <c r="AI34" i="19"/>
  <c r="AI35" i="19"/>
  <c r="AI36" i="19"/>
  <c r="AI37" i="19"/>
  <c r="AI38" i="19"/>
  <c r="AI39" i="19"/>
  <c r="AI40" i="19"/>
  <c r="AI41" i="19"/>
  <c r="AI42" i="19"/>
  <c r="AI43" i="19"/>
  <c r="AI44" i="19"/>
  <c r="AI45" i="19"/>
  <c r="AI46" i="19"/>
  <c r="AI47" i="19"/>
  <c r="AI48" i="19"/>
  <c r="AI49" i="19"/>
  <c r="AI50" i="19"/>
  <c r="AI51" i="19"/>
  <c r="AI52" i="19"/>
  <c r="AI53" i="19"/>
  <c r="AI54" i="19"/>
  <c r="AI55" i="19"/>
  <c r="AI56" i="19"/>
  <c r="AI57" i="19"/>
  <c r="AI58" i="19"/>
  <c r="AI59" i="19"/>
  <c r="AI60" i="19"/>
  <c r="AI61" i="19"/>
  <c r="AI62" i="19"/>
  <c r="AI63" i="19"/>
  <c r="AI64" i="19"/>
  <c r="AI65" i="19"/>
  <c r="AI66" i="19"/>
  <c r="AI67" i="19"/>
  <c r="AI68" i="19"/>
  <c r="AI69" i="19"/>
  <c r="AI70" i="19"/>
  <c r="AI71" i="19"/>
  <c r="AI72" i="19"/>
  <c r="AI73" i="19"/>
  <c r="AI74" i="19"/>
  <c r="AI75" i="19"/>
  <c r="AI76" i="19"/>
  <c r="AI77" i="19"/>
  <c r="AI78" i="19"/>
  <c r="AI79" i="19"/>
  <c r="AI80" i="19"/>
  <c r="AI81" i="19"/>
  <c r="AI82" i="19"/>
  <c r="AI83" i="19"/>
  <c r="AI84" i="19"/>
  <c r="AI85" i="19"/>
  <c r="AI86" i="19"/>
  <c r="AI87" i="19"/>
  <c r="AI88" i="19"/>
  <c r="AI23" i="19"/>
  <c r="AI24" i="19" s="1"/>
  <c r="AI25" i="19" s="1"/>
  <c r="AI26" i="19" s="1"/>
  <c r="AI27" i="19" s="1"/>
  <c r="AL24" i="19" l="1"/>
  <c r="AM24" i="19"/>
  <c r="AN24" i="19"/>
  <c r="AL25" i="19"/>
  <c r="AM25" i="19"/>
  <c r="AN25" i="19"/>
  <c r="AL26" i="19"/>
  <c r="AM26" i="19"/>
  <c r="AN26" i="19"/>
  <c r="AL27" i="19"/>
  <c r="AM27" i="19"/>
  <c r="AN27" i="19"/>
  <c r="AL28" i="19"/>
  <c r="AM28" i="19"/>
  <c r="AN28" i="19"/>
  <c r="AL29" i="19"/>
  <c r="AM29" i="19"/>
  <c r="AN29" i="19"/>
  <c r="AL30" i="19"/>
  <c r="AM30" i="19"/>
  <c r="AN30" i="19"/>
  <c r="AL31" i="19"/>
  <c r="AM31" i="19"/>
  <c r="AN31" i="19"/>
  <c r="AL32" i="19"/>
  <c r="AM32" i="19"/>
  <c r="AN32" i="19"/>
  <c r="AL33" i="19"/>
  <c r="AM33" i="19"/>
  <c r="AN33" i="19"/>
  <c r="AL34" i="19"/>
  <c r="AM34" i="19"/>
  <c r="AN34" i="19"/>
  <c r="AL35" i="19"/>
  <c r="AM35" i="19"/>
  <c r="AN35" i="19"/>
  <c r="AL36" i="19"/>
  <c r="AM36" i="19"/>
  <c r="AN36" i="19"/>
  <c r="AL37" i="19"/>
  <c r="AM37" i="19"/>
  <c r="AN37" i="19"/>
  <c r="AL38" i="19"/>
  <c r="AM38" i="19"/>
  <c r="AN38" i="19"/>
  <c r="AL39" i="19"/>
  <c r="AM39" i="19"/>
  <c r="AN39" i="19"/>
  <c r="AL40" i="19"/>
  <c r="AM40" i="19"/>
  <c r="AN40" i="19"/>
  <c r="AL41" i="19"/>
  <c r="AM41" i="19"/>
  <c r="AN41" i="19"/>
  <c r="AL42" i="19"/>
  <c r="AM42" i="19"/>
  <c r="AN42" i="19"/>
  <c r="AL43" i="19"/>
  <c r="AM43" i="19"/>
  <c r="AN43" i="19"/>
  <c r="AL44" i="19"/>
  <c r="AM44" i="19"/>
  <c r="AN44" i="19"/>
  <c r="AL45" i="19"/>
  <c r="AM45" i="19"/>
  <c r="AN45" i="19"/>
  <c r="AL46" i="19"/>
  <c r="AM46" i="19"/>
  <c r="AN46" i="19"/>
  <c r="AL47" i="19"/>
  <c r="AM47" i="19"/>
  <c r="AN47" i="19"/>
  <c r="AL48" i="19"/>
  <c r="AM48" i="19"/>
  <c r="AN48" i="19"/>
  <c r="AL49" i="19"/>
  <c r="AM49" i="19"/>
  <c r="AN49" i="19"/>
  <c r="AL50" i="19"/>
  <c r="AM50" i="19"/>
  <c r="AN50" i="19"/>
  <c r="AL51" i="19"/>
  <c r="AM51" i="19"/>
  <c r="AN51" i="19"/>
  <c r="AL52" i="19"/>
  <c r="AM52" i="19"/>
  <c r="AN52" i="19"/>
  <c r="AL53" i="19"/>
  <c r="AM53" i="19"/>
  <c r="AN53" i="19"/>
  <c r="AL54" i="19"/>
  <c r="AM54" i="19"/>
  <c r="AN54" i="19"/>
  <c r="AL55" i="19"/>
  <c r="AM55" i="19"/>
  <c r="AN55" i="19"/>
  <c r="AL56" i="19"/>
  <c r="AM56" i="19"/>
  <c r="AN56" i="19"/>
  <c r="AL57" i="19"/>
  <c r="AM57" i="19"/>
  <c r="AN57" i="19"/>
  <c r="AL58" i="19"/>
  <c r="AM58" i="19"/>
  <c r="AN58" i="19"/>
  <c r="AL59" i="19"/>
  <c r="AM59" i="19"/>
  <c r="AN59" i="19"/>
  <c r="AL60" i="19"/>
  <c r="AM60" i="19"/>
  <c r="AN60" i="19"/>
  <c r="AL61" i="19"/>
  <c r="AM61" i="19"/>
  <c r="AN61" i="19"/>
  <c r="AL62" i="19"/>
  <c r="AM62" i="19"/>
  <c r="AN62" i="19"/>
  <c r="AL63" i="19"/>
  <c r="AM63" i="19"/>
  <c r="AN63" i="19"/>
  <c r="AL64" i="19"/>
  <c r="AM64" i="19"/>
  <c r="AN64" i="19"/>
  <c r="AL65" i="19"/>
  <c r="AM65" i="19"/>
  <c r="AN65" i="19"/>
  <c r="AL66" i="19"/>
  <c r="AM66" i="19"/>
  <c r="AN66" i="19"/>
  <c r="AL67" i="19"/>
  <c r="AM67" i="19"/>
  <c r="AN67" i="19"/>
  <c r="AL68" i="19"/>
  <c r="AM68" i="19"/>
  <c r="AN68" i="19"/>
  <c r="AL69" i="19"/>
  <c r="AM69" i="19"/>
  <c r="AN69" i="19"/>
  <c r="AL70" i="19"/>
  <c r="AM70" i="19"/>
  <c r="AN70" i="19"/>
  <c r="AL71" i="19"/>
  <c r="AM71" i="19"/>
  <c r="AN71" i="19"/>
  <c r="AL72" i="19"/>
  <c r="AM72" i="19"/>
  <c r="AN72" i="19"/>
  <c r="AL73" i="19"/>
  <c r="AM73" i="19"/>
  <c r="AN73" i="19"/>
  <c r="AL74" i="19"/>
  <c r="AM74" i="19"/>
  <c r="AN74" i="19"/>
  <c r="AL75" i="19"/>
  <c r="AM75" i="19"/>
  <c r="AN75" i="19"/>
  <c r="AL76" i="19"/>
  <c r="AM76" i="19"/>
  <c r="AN76" i="19"/>
  <c r="AL77" i="19"/>
  <c r="AM77" i="19"/>
  <c r="AN77" i="19"/>
  <c r="AL78" i="19"/>
  <c r="AM78" i="19"/>
  <c r="AN78" i="19"/>
  <c r="AL79" i="19"/>
  <c r="AM79" i="19"/>
  <c r="AN79" i="19"/>
  <c r="AL80" i="19"/>
  <c r="AM80" i="19"/>
  <c r="AN80" i="19"/>
  <c r="AL81" i="19"/>
  <c r="AM81" i="19"/>
  <c r="AN81" i="19"/>
  <c r="AL82" i="19"/>
  <c r="AM82" i="19"/>
  <c r="AN82" i="19"/>
  <c r="AL83" i="19"/>
  <c r="AM83" i="19"/>
  <c r="AN83" i="19"/>
  <c r="AL84" i="19"/>
  <c r="AM84" i="19"/>
  <c r="AN84" i="19"/>
  <c r="AL85" i="19"/>
  <c r="AM85" i="19"/>
  <c r="AN85" i="19"/>
  <c r="AL86" i="19"/>
  <c r="AM86" i="19"/>
  <c r="AN86" i="19"/>
  <c r="AL87" i="19"/>
  <c r="AM87" i="19"/>
  <c r="AN87" i="19"/>
  <c r="AL88" i="19"/>
  <c r="AM88" i="19"/>
  <c r="AN88" i="19"/>
  <c r="AN23" i="19"/>
  <c r="AM23" i="19"/>
  <c r="AL23" i="19"/>
  <c r="O42" i="27" l="1"/>
  <c r="O39" i="27"/>
  <c r="O32" i="27"/>
  <c r="O29" i="27"/>
  <c r="O28" i="27"/>
  <c r="O25" i="27"/>
  <c r="O18" i="27"/>
  <c r="O15" i="27"/>
  <c r="O14" i="27"/>
  <c r="O11" i="27"/>
  <c r="G68" i="27"/>
  <c r="G66" i="27"/>
  <c r="G67" i="27"/>
  <c r="G73" i="27"/>
  <c r="G74" i="27"/>
  <c r="G69" i="27"/>
  <c r="G71" i="27"/>
  <c r="G72" i="27"/>
  <c r="G70" i="27"/>
  <c r="G65" i="27"/>
  <c r="G75" i="27" l="1"/>
  <c r="E3" i="27" s="1"/>
  <c r="J23" i="19" l="1"/>
  <c r="W42" i="25" l="1"/>
  <c r="V42" i="25"/>
  <c r="U42" i="25"/>
  <c r="T42" i="25"/>
  <c r="S42" i="25"/>
  <c r="R42" i="25"/>
  <c r="L42" i="25"/>
  <c r="W41" i="25"/>
  <c r="V41" i="25"/>
  <c r="U41" i="25"/>
  <c r="T41" i="25"/>
  <c r="S41" i="25"/>
  <c r="R41" i="25"/>
  <c r="L41" i="25"/>
  <c r="G41" i="25"/>
  <c r="E41" i="25"/>
  <c r="W40" i="25"/>
  <c r="V40" i="25"/>
  <c r="U40" i="25"/>
  <c r="T40" i="25"/>
  <c r="S40" i="25"/>
  <c r="R40" i="25"/>
  <c r="L40" i="25"/>
  <c r="G40" i="25"/>
  <c r="E40" i="25"/>
  <c r="D40" i="25"/>
  <c r="W39" i="25"/>
  <c r="V39" i="25"/>
  <c r="U39" i="25"/>
  <c r="T39" i="25"/>
  <c r="S39" i="25"/>
  <c r="R39" i="25"/>
  <c r="L39" i="25"/>
  <c r="G39" i="25"/>
  <c r="E39" i="25"/>
  <c r="D39" i="25"/>
  <c r="W38" i="25"/>
  <c r="V38" i="25"/>
  <c r="U38" i="25"/>
  <c r="T38" i="25"/>
  <c r="S38" i="25"/>
  <c r="R38" i="25"/>
  <c r="L38" i="25"/>
  <c r="G38" i="25"/>
  <c r="E38" i="25"/>
  <c r="D38" i="25"/>
  <c r="W37" i="25"/>
  <c r="V37" i="25"/>
  <c r="U37" i="25"/>
  <c r="T37" i="25"/>
  <c r="S37" i="25"/>
  <c r="R37" i="25"/>
  <c r="L37" i="25"/>
  <c r="G37" i="25"/>
  <c r="E37" i="25"/>
  <c r="D37" i="25"/>
  <c r="W36" i="25"/>
  <c r="V36" i="25"/>
  <c r="U36" i="25"/>
  <c r="T36" i="25"/>
  <c r="S36" i="25"/>
  <c r="R36" i="25"/>
  <c r="L36" i="25"/>
  <c r="G36" i="25"/>
  <c r="E36" i="25"/>
  <c r="D36" i="25"/>
  <c r="W35" i="25"/>
  <c r="V35" i="25"/>
  <c r="U35" i="25"/>
  <c r="T35" i="25"/>
  <c r="S35" i="25"/>
  <c r="R35" i="25"/>
  <c r="L35" i="25"/>
  <c r="G35" i="25"/>
  <c r="E35" i="25"/>
  <c r="D35" i="25"/>
  <c r="W34" i="25"/>
  <c r="V34" i="25"/>
  <c r="U34" i="25"/>
  <c r="T34" i="25"/>
  <c r="S34" i="25"/>
  <c r="R34" i="25"/>
  <c r="L34" i="25"/>
  <c r="G34" i="25"/>
  <c r="E34" i="25"/>
  <c r="D34" i="25"/>
  <c r="W33" i="25"/>
  <c r="V33" i="25"/>
  <c r="U33" i="25"/>
  <c r="T33" i="25"/>
  <c r="S33" i="25"/>
  <c r="R33" i="25"/>
  <c r="L33" i="25"/>
  <c r="G33" i="25"/>
  <c r="E33" i="25"/>
  <c r="D33" i="25"/>
  <c r="W32" i="25"/>
  <c r="V32" i="25"/>
  <c r="U32" i="25"/>
  <c r="T32" i="25"/>
  <c r="S32" i="25"/>
  <c r="R32" i="25"/>
  <c r="L32" i="25"/>
  <c r="G32" i="25"/>
  <c r="E32" i="25"/>
  <c r="D32" i="25"/>
  <c r="W31" i="25"/>
  <c r="V31" i="25"/>
  <c r="U31" i="25"/>
  <c r="T31" i="25"/>
  <c r="S31" i="25"/>
  <c r="R31" i="25"/>
  <c r="L31" i="25"/>
  <c r="G31" i="25"/>
  <c r="E31" i="25"/>
  <c r="D31" i="25"/>
  <c r="W30" i="25"/>
  <c r="V30" i="25"/>
  <c r="U30" i="25"/>
  <c r="T30" i="25"/>
  <c r="S30" i="25"/>
  <c r="R30" i="25"/>
  <c r="L30" i="25"/>
  <c r="G30" i="25"/>
  <c r="E30" i="25"/>
  <c r="D30" i="25"/>
  <c r="W29" i="25"/>
  <c r="V29" i="25"/>
  <c r="U29" i="25"/>
  <c r="T29" i="25"/>
  <c r="S29" i="25"/>
  <c r="R29" i="25"/>
  <c r="L29" i="25"/>
  <c r="G29" i="25"/>
  <c r="E29" i="25"/>
  <c r="D29" i="25"/>
  <c r="W28" i="25"/>
  <c r="V28" i="25"/>
  <c r="U28" i="25"/>
  <c r="T28" i="25"/>
  <c r="S28" i="25"/>
  <c r="R28" i="25"/>
  <c r="L28" i="25"/>
  <c r="G28" i="25"/>
  <c r="E28" i="25"/>
  <c r="D28" i="25"/>
  <c r="W27" i="25"/>
  <c r="V27" i="25"/>
  <c r="U27" i="25"/>
  <c r="T27" i="25"/>
  <c r="S27" i="25"/>
  <c r="R27" i="25"/>
  <c r="L27" i="25"/>
  <c r="G27" i="25"/>
  <c r="E27" i="25"/>
  <c r="D27" i="25"/>
  <c r="W26" i="25"/>
  <c r="V26" i="25"/>
  <c r="U26" i="25"/>
  <c r="T26" i="25"/>
  <c r="S26" i="25"/>
  <c r="R26" i="25"/>
  <c r="L26" i="25"/>
  <c r="G26" i="25"/>
  <c r="E26" i="25"/>
  <c r="W25" i="25"/>
  <c r="V25" i="25"/>
  <c r="U25" i="25"/>
  <c r="T25" i="25"/>
  <c r="S25" i="25"/>
  <c r="R25" i="25"/>
  <c r="L25" i="25"/>
  <c r="E25" i="25"/>
  <c r="W24" i="25"/>
  <c r="V24" i="25"/>
  <c r="U24" i="25"/>
  <c r="T24" i="25"/>
  <c r="S24" i="25"/>
  <c r="R24" i="25"/>
  <c r="L24" i="25"/>
  <c r="W23" i="25"/>
  <c r="V23" i="25"/>
  <c r="U23" i="25"/>
  <c r="T23" i="25"/>
  <c r="S23" i="25"/>
  <c r="R23" i="25"/>
  <c r="L23" i="25"/>
  <c r="I21" i="25"/>
  <c r="AK21" i="19"/>
  <c r="AK20" i="19"/>
  <c r="AK19" i="19"/>
  <c r="AK18" i="19"/>
  <c r="AR88" i="19"/>
  <c r="AR87" i="19"/>
  <c r="AR86" i="19"/>
  <c r="AR85" i="19"/>
  <c r="AR84" i="19"/>
  <c r="AR83" i="19"/>
  <c r="AR82" i="19"/>
  <c r="AR81" i="19"/>
  <c r="AR80" i="19"/>
  <c r="AR79" i="19"/>
  <c r="AR78" i="19"/>
  <c r="AR77" i="19"/>
  <c r="AR76" i="19"/>
  <c r="AR75" i="19"/>
  <c r="AR74" i="19"/>
  <c r="AR73" i="19"/>
  <c r="AR72" i="19"/>
  <c r="AR70" i="19"/>
  <c r="AR69" i="19"/>
  <c r="AR68" i="19"/>
  <c r="AR67" i="19"/>
  <c r="AR66" i="19"/>
  <c r="AR65" i="19"/>
  <c r="AR64" i="19"/>
  <c r="AR63" i="19"/>
  <c r="AR62" i="19"/>
  <c r="AR61" i="19"/>
  <c r="AR60" i="19"/>
  <c r="AR59" i="19"/>
  <c r="AR58" i="19"/>
  <c r="AR57" i="19"/>
  <c r="AR56" i="19"/>
  <c r="AR55" i="19"/>
  <c r="AR54" i="19"/>
  <c r="AR53" i="19"/>
  <c r="AR52" i="19"/>
  <c r="AR51" i="19"/>
  <c r="AR50" i="19"/>
  <c r="AR49" i="19"/>
  <c r="AR48" i="19"/>
  <c r="AR46" i="19"/>
  <c r="AR45" i="19"/>
  <c r="AR44" i="19"/>
  <c r="AR43" i="19"/>
  <c r="AR42" i="19"/>
  <c r="AR41" i="19"/>
  <c r="AR40" i="19"/>
  <c r="AR39" i="19"/>
  <c r="AR38" i="19"/>
  <c r="AR37" i="19"/>
  <c r="AR36" i="19"/>
  <c r="AR35" i="19"/>
  <c r="AR34" i="19"/>
  <c r="AR33" i="19"/>
  <c r="AR32" i="19"/>
  <c r="AR31" i="19"/>
  <c r="AR30" i="19"/>
  <c r="AR29" i="19"/>
  <c r="AR28" i="19"/>
  <c r="AR27" i="19"/>
  <c r="AR26" i="19"/>
  <c r="AR25" i="19"/>
  <c r="AR24" i="19"/>
  <c r="AR23" i="19"/>
  <c r="AY23" i="19" s="1"/>
  <c r="AR71" i="19"/>
  <c r="AR47" i="19"/>
  <c r="G42" i="25"/>
  <c r="G25" i="25"/>
  <c r="G24" i="25"/>
  <c r="AI18" i="19"/>
  <c r="N12" i="24"/>
  <c r="M12" i="24"/>
  <c r="L12" i="24"/>
  <c r="K12" i="24"/>
  <c r="J12" i="24"/>
  <c r="I12" i="24"/>
  <c r="H12" i="24"/>
  <c r="O6" i="23"/>
  <c r="O7" i="23"/>
  <c r="O8" i="23"/>
  <c r="O9" i="23"/>
  <c r="O10" i="23"/>
  <c r="O11" i="23"/>
  <c r="O12" i="23"/>
  <c r="O13" i="23"/>
  <c r="O14" i="23"/>
  <c r="O15" i="23"/>
  <c r="O16" i="23"/>
  <c r="O17" i="23"/>
  <c r="O18" i="23"/>
  <c r="O19" i="23"/>
  <c r="O20" i="23"/>
  <c r="O21" i="23"/>
  <c r="O22" i="23"/>
  <c r="O23" i="23"/>
  <c r="O24" i="23"/>
  <c r="O5" i="23"/>
  <c r="G9" i="19"/>
  <c r="AK42" i="19" s="1"/>
  <c r="J21" i="19"/>
  <c r="J20" i="19"/>
  <c r="J19" i="19"/>
  <c r="J18" i="19"/>
  <c r="J24" i="19"/>
  <c r="J25" i="19"/>
  <c r="J26" i="19"/>
  <c r="J27" i="19"/>
  <c r="J28" i="19"/>
  <c r="J29" i="19"/>
  <c r="J30" i="19"/>
  <c r="J31" i="19"/>
  <c r="J32" i="19"/>
  <c r="J33" i="19"/>
  <c r="J34" i="19"/>
  <c r="J35" i="19"/>
  <c r="J36" i="19"/>
  <c r="J37" i="19"/>
  <c r="J38" i="19"/>
  <c r="J39" i="19"/>
  <c r="J40" i="19"/>
  <c r="J41" i="19"/>
  <c r="J42" i="19"/>
  <c r="J43" i="19"/>
  <c r="J44" i="19"/>
  <c r="J45" i="19"/>
  <c r="J46" i="19"/>
  <c r="J47" i="19"/>
  <c r="J48" i="19"/>
  <c r="J49" i="19"/>
  <c r="J50" i="19"/>
  <c r="J51" i="19"/>
  <c r="J52" i="19"/>
  <c r="J53" i="19"/>
  <c r="J54" i="19"/>
  <c r="J55" i="19"/>
  <c r="J56" i="19"/>
  <c r="J57" i="19"/>
  <c r="J58" i="19"/>
  <c r="J59" i="19"/>
  <c r="J60" i="19"/>
  <c r="J61" i="19"/>
  <c r="J62" i="19"/>
  <c r="J63" i="19"/>
  <c r="J64" i="19"/>
  <c r="J65" i="19"/>
  <c r="J66" i="19"/>
  <c r="J67" i="19"/>
  <c r="J68" i="19"/>
  <c r="J69" i="19"/>
  <c r="J70" i="19"/>
  <c r="J71" i="19"/>
  <c r="J72" i="19"/>
  <c r="J73" i="19"/>
  <c r="J74" i="19"/>
  <c r="J75" i="19"/>
  <c r="J76" i="19"/>
  <c r="J77" i="19"/>
  <c r="J78" i="19"/>
  <c r="J79" i="19"/>
  <c r="J80" i="19"/>
  <c r="J81" i="19"/>
  <c r="J82" i="19"/>
  <c r="J83" i="19"/>
  <c r="J84" i="19"/>
  <c r="J85" i="19"/>
  <c r="J86" i="19"/>
  <c r="J87" i="19"/>
  <c r="J88" i="19"/>
  <c r="B5" i="20"/>
  <c r="B6" i="20" s="1"/>
  <c r="B7" i="20" s="1"/>
  <c r="B8" i="20" s="1"/>
  <c r="B9" i="20" s="1"/>
  <c r="B10" i="20" s="1"/>
  <c r="B11" i="20" s="1"/>
  <c r="B12" i="20" s="1"/>
  <c r="B13" i="20" s="1"/>
  <c r="B14" i="20" s="1"/>
  <c r="B15" i="20" s="1"/>
  <c r="B16" i="20" s="1"/>
  <c r="B17" i="20" s="1"/>
  <c r="B18" i="20" s="1"/>
  <c r="B19" i="20" s="1"/>
  <c r="B20" i="20" s="1"/>
  <c r="B21" i="20" s="1"/>
  <c r="B22" i="20" s="1"/>
  <c r="B23" i="20" s="1"/>
  <c r="AI20" i="19"/>
  <c r="AJ20" i="19" s="1"/>
  <c r="AI21" i="19"/>
  <c r="AJ21" i="19" s="1"/>
  <c r="AU21" i="19" l="1"/>
  <c r="G21" i="25" s="1"/>
  <c r="H21" i="25" s="1"/>
  <c r="J21" i="25" s="1"/>
  <c r="AU19" i="19"/>
  <c r="G19" i="25" s="1"/>
  <c r="AU18" i="19"/>
  <c r="D26" i="25"/>
  <c r="H26" i="25" s="1"/>
  <c r="D25" i="25"/>
  <c r="H25" i="25" s="1"/>
  <c r="G23" i="25"/>
  <c r="I28" i="25"/>
  <c r="J28" i="25" s="1"/>
  <c r="I32" i="25"/>
  <c r="J32" i="25" s="1"/>
  <c r="I36" i="25"/>
  <c r="K36" i="25" s="1"/>
  <c r="I40" i="25"/>
  <c r="J40" i="25" s="1"/>
  <c r="I42" i="25"/>
  <c r="K42" i="25" s="1"/>
  <c r="I26" i="25"/>
  <c r="I30" i="25"/>
  <c r="K30" i="25" s="1"/>
  <c r="I34" i="25"/>
  <c r="J34" i="25" s="1"/>
  <c r="I38" i="25"/>
  <c r="K38" i="25" s="1"/>
  <c r="I19" i="25"/>
  <c r="I23" i="25"/>
  <c r="I24" i="25"/>
  <c r="I41" i="25"/>
  <c r="I25" i="25"/>
  <c r="I27" i="25"/>
  <c r="I29" i="25"/>
  <c r="I31" i="25"/>
  <c r="I33" i="25"/>
  <c r="I35" i="25"/>
  <c r="I37" i="25"/>
  <c r="I39" i="25"/>
  <c r="K21" i="25"/>
  <c r="I20" i="25"/>
  <c r="E23" i="25"/>
  <c r="E42" i="25"/>
  <c r="E24" i="25"/>
  <c r="D24" i="25"/>
  <c r="AK53" i="19"/>
  <c r="AK23" i="19"/>
  <c r="AK65" i="19"/>
  <c r="AK74" i="19"/>
  <c r="AK85" i="19"/>
  <c r="AK87" i="19"/>
  <c r="AK57" i="19"/>
  <c r="AK37" i="19"/>
  <c r="AK62" i="19"/>
  <c r="AK61" i="19"/>
  <c r="AK72" i="19"/>
  <c r="AK78" i="19"/>
  <c r="AK70" i="19"/>
  <c r="AK71" i="19"/>
  <c r="AK63" i="19"/>
  <c r="AK50" i="19"/>
  <c r="AK84" i="19"/>
  <c r="AK51" i="19"/>
  <c r="H32" i="25"/>
  <c r="AJ26" i="19"/>
  <c r="H37" i="25"/>
  <c r="AK77" i="19"/>
  <c r="AK28" i="19"/>
  <c r="AK59" i="19"/>
  <c r="AK83" i="19"/>
  <c r="AJ23" i="19"/>
  <c r="H31" i="25"/>
  <c r="H29" i="25"/>
  <c r="H33" i="25"/>
  <c r="H35" i="25"/>
  <c r="H27" i="25"/>
  <c r="H39" i="25"/>
  <c r="H28" i="25"/>
  <c r="H30" i="25"/>
  <c r="H34" i="25"/>
  <c r="H36" i="25"/>
  <c r="H38" i="25"/>
  <c r="H40" i="25"/>
  <c r="AJ27" i="19"/>
  <c r="AK26" i="19"/>
  <c r="AK68" i="19"/>
  <c r="AK66" i="19"/>
  <c r="AK56" i="19"/>
  <c r="AK43" i="19"/>
  <c r="AK54" i="19"/>
  <c r="AK38" i="19"/>
  <c r="AJ24" i="19"/>
  <c r="AK88" i="19"/>
  <c r="AK49" i="19"/>
  <c r="AK29" i="19"/>
  <c r="AK24" i="19"/>
  <c r="AK60" i="19"/>
  <c r="AK81" i="19"/>
  <c r="AK58" i="19"/>
  <c r="AK44" i="19"/>
  <c r="AK32" i="19"/>
  <c r="AK76" i="19"/>
  <c r="AK64" i="19"/>
  <c r="AK34" i="19"/>
  <c r="AK35" i="19"/>
  <c r="AK45" i="19"/>
  <c r="AK36" i="19"/>
  <c r="AK86" i="19"/>
  <c r="AK69" i="19"/>
  <c r="AK67" i="19"/>
  <c r="AK79" i="19"/>
  <c r="AK73" i="19"/>
  <c r="AI19" i="19"/>
  <c r="AJ19" i="19" s="1"/>
  <c r="AJ18" i="19"/>
  <c r="AK55" i="19"/>
  <c r="AK25" i="19"/>
  <c r="AK40" i="19"/>
  <c r="AK75" i="19"/>
  <c r="AK82" i="19"/>
  <c r="AK48" i="19"/>
  <c r="AK47" i="19"/>
  <c r="AK80" i="19"/>
  <c r="AK41" i="19"/>
  <c r="AK39" i="19"/>
  <c r="AK46" i="19"/>
  <c r="AJ25" i="19"/>
  <c r="AK33" i="19"/>
  <c r="AK30" i="19"/>
  <c r="AK52" i="19"/>
  <c r="AK27" i="19"/>
  <c r="AK31" i="19"/>
  <c r="J26" i="25" l="1"/>
  <c r="K32" i="25"/>
  <c r="K26" i="25"/>
  <c r="J42" i="25"/>
  <c r="K28" i="25"/>
  <c r="J38" i="25"/>
  <c r="J36" i="25"/>
  <c r="K34" i="25"/>
  <c r="K40" i="25"/>
  <c r="J30" i="25"/>
  <c r="J35" i="25"/>
  <c r="K35" i="25"/>
  <c r="J27" i="25"/>
  <c r="K27" i="25"/>
  <c r="J33" i="25"/>
  <c r="K33" i="25"/>
  <c r="J25" i="25"/>
  <c r="K25" i="25"/>
  <c r="J39" i="25"/>
  <c r="K39" i="25"/>
  <c r="J31" i="25"/>
  <c r="K31" i="25"/>
  <c r="J41" i="25"/>
  <c r="K41" i="25"/>
  <c r="J37" i="25"/>
  <c r="K37" i="25"/>
  <c r="J29" i="25"/>
  <c r="K29" i="25"/>
  <c r="K24" i="25"/>
  <c r="D42" i="25"/>
  <c r="H42" i="25" s="1"/>
  <c r="D41" i="25"/>
  <c r="H41" i="25" s="1"/>
  <c r="D23" i="25"/>
  <c r="K23" i="25" s="1"/>
  <c r="AV46" i="19"/>
  <c r="AV33" i="19"/>
  <c r="AV27" i="19"/>
  <c r="AV71" i="19"/>
  <c r="AV48" i="19"/>
  <c r="AV82" i="19"/>
  <c r="AV28" i="19"/>
  <c r="AV73" i="19"/>
  <c r="AV77" i="19"/>
  <c r="AV67" i="19"/>
  <c r="AV34" i="19"/>
  <c r="AV45" i="19"/>
  <c r="AV39" i="19"/>
  <c r="AV44" i="19"/>
  <c r="AV41" i="19"/>
  <c r="AV66" i="19"/>
  <c r="AV32" i="19"/>
  <c r="AV62" i="19"/>
  <c r="AV29" i="19"/>
  <c r="AV37" i="19"/>
  <c r="AV59" i="19"/>
  <c r="AV80" i="19"/>
  <c r="AV19" i="19"/>
  <c r="AX19" i="19" s="1"/>
  <c r="AV20" i="19"/>
  <c r="AX20" i="19" s="1"/>
  <c r="AV87" i="19"/>
  <c r="AV40" i="19"/>
  <c r="AV58" i="19"/>
  <c r="AV69" i="19"/>
  <c r="AV84" i="19"/>
  <c r="AV51" i="19"/>
  <c r="AV47" i="19"/>
  <c r="AV85" i="19"/>
  <c r="AV52" i="19"/>
  <c r="AV61" i="19"/>
  <c r="AV21" i="19"/>
  <c r="AX21" i="19" s="1"/>
  <c r="AV49" i="19"/>
  <c r="AV42" i="19"/>
  <c r="AV79" i="19"/>
  <c r="AV43" i="19"/>
  <c r="AV53" i="19"/>
  <c r="AV86" i="19"/>
  <c r="AV83" i="19"/>
  <c r="AV72" i="19"/>
  <c r="AV38" i="19"/>
  <c r="AV74" i="19"/>
  <c r="AV75" i="19"/>
  <c r="AV31" i="19"/>
  <c r="AV68" i="19"/>
  <c r="AV65" i="19"/>
  <c r="AV64" i="19"/>
  <c r="AV63" i="19"/>
  <c r="AV60" i="19"/>
  <c r="AV56" i="19"/>
  <c r="AV35" i="19"/>
  <c r="AV76" i="19"/>
  <c r="AV88" i="19"/>
  <c r="AV55" i="19"/>
  <c r="AV81" i="19"/>
  <c r="AV57" i="19"/>
  <c r="AV25" i="19"/>
  <c r="AV78" i="19"/>
  <c r="AV70" i="19"/>
  <c r="AV54" i="19"/>
  <c r="AV30" i="19"/>
  <c r="AV36" i="19"/>
  <c r="AV50" i="19"/>
  <c r="AV26" i="19"/>
  <c r="AJ28" i="19"/>
  <c r="AV18" i="19"/>
  <c r="AX18" i="19" s="1"/>
  <c r="K19" i="25"/>
  <c r="K20" i="25"/>
  <c r="H20" i="25" l="1"/>
  <c r="J20" i="25" s="1"/>
  <c r="H19" i="25"/>
  <c r="J19" i="25" s="1"/>
  <c r="AJ29" i="19"/>
  <c r="AJ30" i="19" l="1"/>
  <c r="AJ31" i="19" l="1"/>
  <c r="AJ32" i="19" l="1"/>
  <c r="AJ33" i="19" l="1"/>
  <c r="AJ34" i="19" l="1"/>
  <c r="AJ35" i="19" l="1"/>
  <c r="AJ36" i="19" l="1"/>
  <c r="AJ37" i="19" l="1"/>
  <c r="AJ38" i="19" l="1"/>
  <c r="AJ39" i="19" l="1"/>
  <c r="AJ40" i="19" l="1"/>
  <c r="AJ41" i="19" l="1"/>
  <c r="AJ42" i="19" l="1"/>
  <c r="AJ43" i="19" l="1"/>
  <c r="AJ44" i="19" l="1"/>
  <c r="AJ45" i="19" l="1"/>
  <c r="AJ46" i="19" l="1"/>
  <c r="AJ47" i="19" l="1"/>
  <c r="AJ48" i="19" l="1"/>
  <c r="AJ49" i="19" l="1"/>
  <c r="AJ50" i="19" l="1"/>
  <c r="AJ51" i="19" l="1"/>
  <c r="AJ52" i="19" l="1"/>
  <c r="AJ53" i="19" l="1"/>
  <c r="AJ54" i="19" l="1"/>
  <c r="AJ55" i="19" l="1"/>
  <c r="AJ56" i="19" l="1"/>
  <c r="AJ57" i="19" l="1"/>
  <c r="AJ58" i="19" l="1"/>
  <c r="AJ59" i="19" l="1"/>
  <c r="AJ60" i="19" l="1"/>
  <c r="AJ61" i="19" l="1"/>
  <c r="AJ62" i="19" l="1"/>
  <c r="AJ63" i="19" l="1"/>
  <c r="AJ64" i="19" l="1"/>
  <c r="AJ65" i="19" l="1"/>
  <c r="AJ66" i="19" l="1"/>
  <c r="AJ67" i="19" l="1"/>
  <c r="AJ68" i="19" l="1"/>
  <c r="AJ69" i="19" l="1"/>
  <c r="AJ70" i="19" l="1"/>
  <c r="AJ71" i="19" l="1"/>
  <c r="AJ72" i="19" l="1"/>
  <c r="AJ73" i="19" l="1"/>
  <c r="AJ74" i="19" l="1"/>
  <c r="AJ75" i="19" l="1"/>
  <c r="AJ76" i="19" l="1"/>
  <c r="AJ77" i="19" l="1"/>
  <c r="AJ78" i="19" l="1"/>
  <c r="AJ79" i="19" l="1"/>
  <c r="AJ80" i="19" l="1"/>
  <c r="AJ81" i="19" l="1"/>
  <c r="AJ82" i="19" l="1"/>
  <c r="AJ83" i="19" l="1"/>
  <c r="AJ84" i="19" l="1"/>
  <c r="AJ85" i="19" l="1"/>
  <c r="AJ86" i="19" l="1"/>
  <c r="AJ88" i="19" l="1"/>
  <c r="AJ87" i="19"/>
  <c r="F23" i="25"/>
  <c r="H23" i="25" s="1"/>
  <c r="J23" i="25" s="1"/>
  <c r="AV23" i="19"/>
  <c r="AX23" i="19" s="1"/>
  <c r="F24" i="25"/>
  <c r="H24" i="25" s="1"/>
  <c r="J24" i="25" s="1"/>
  <c r="AV24" i="19"/>
  <c r="E18" i="25" l="1"/>
  <c r="V18" i="25"/>
  <c r="R18" i="25"/>
  <c r="N18" i="25"/>
  <c r="D18" i="25"/>
  <c r="U18" i="25"/>
  <c r="Q18" i="25"/>
  <c r="M18" i="25"/>
  <c r="F18" i="25"/>
  <c r="T18" i="25"/>
  <c r="P18" i="25"/>
  <c r="L18" i="25"/>
  <c r="W18" i="25"/>
  <c r="S18" i="25"/>
  <c r="O18" i="25"/>
  <c r="G18" i="25"/>
  <c r="H18" i="25" l="1"/>
  <c r="I18" i="25"/>
  <c r="K18" i="25" s="1"/>
  <c r="J18" i="25" l="1"/>
</calcChain>
</file>

<file path=xl/sharedStrings.xml><?xml version="1.0" encoding="utf-8"?>
<sst xmlns="http://schemas.openxmlformats.org/spreadsheetml/2006/main" count="1097" uniqueCount="421">
  <si>
    <t>Required Revision #</t>
  </si>
  <si>
    <t>Tab</t>
  </si>
  <si>
    <t>Description</t>
  </si>
  <si>
    <t>Comment</t>
  </si>
  <si>
    <t>Completed</t>
  </si>
  <si>
    <t>Due Date</t>
  </si>
  <si>
    <t>Participant Information</t>
  </si>
  <si>
    <t>Remove Line 41 and 42 under Qualitative Evaluation Criteria</t>
  </si>
  <si>
    <t>Neda note: I updated these</t>
  </si>
  <si>
    <t>New Prior Performance Qualitative Criteria will replace 41 and 42. See table in DRAM  Evaluation Methodology</t>
  </si>
  <si>
    <t>Offer Information</t>
  </si>
  <si>
    <t>Remove RDRR from Column G</t>
  </si>
  <si>
    <t>Keep Residential and Non-Residential in Column F</t>
  </si>
  <si>
    <t xml:space="preserve">No longer a set-aside for Residential. However, please keep for it's a helpful column. </t>
  </si>
  <si>
    <t>Insert new column next to Column F called New Market Entrant</t>
  </si>
  <si>
    <t>Yes or No as drop-down?? Neda note: not needed on this tab. We can pull it from the Participant Info tab. This will be necessary for the evaluation process</t>
  </si>
  <si>
    <t>Remove Local from Column H Drop Down</t>
  </si>
  <si>
    <t>Remove Local from Column BQ, BZ, and CA</t>
  </si>
  <si>
    <t>Drop Down List</t>
  </si>
  <si>
    <t>Make necessary updates to remove Local and RDRR</t>
  </si>
  <si>
    <t>Neda's Revisions</t>
  </si>
  <si>
    <t>Edited Scheduling Coordinator information section header to make it "if available"</t>
  </si>
  <si>
    <t>Added New Entrant question under Prior Aggregator Experience section</t>
  </si>
  <si>
    <t>Updated Qualitative Criteria text to new parameters (no changes to the values)</t>
  </si>
  <si>
    <t>Updated Column G validation and the 'Drop-down Lists!' tab to remove all Local capacity products</t>
  </si>
  <si>
    <t>Eliminated 2018 monthly quantity and capacity prices, renamed 2019 to 2020, eliminated January-May months</t>
  </si>
  <si>
    <t>Updated Prod and Flex or Not validations in Columns AM and AN</t>
  </si>
  <si>
    <t>Eliminated Local RA Premium</t>
  </si>
  <si>
    <t>Updated NMV formula description (Cell AI15) to remove local</t>
  </si>
  <si>
    <t>RA Prices_No Inputs Required</t>
  </si>
  <si>
    <t>Eliminated 2018 system RA prices, renamed 2019 to 2020, eliminated January-May months, added citation to 2018 RA Report</t>
  </si>
  <si>
    <t>Eliminated 2018 discount factors, renamed 2019 to 2020, set added citation to 2018 RA Report</t>
  </si>
  <si>
    <t>Set discount rate base date as 1/10/2020</t>
  </si>
  <si>
    <t>Supply_Chain_Responsibility</t>
  </si>
  <si>
    <t>Updated California Department of General Services link to one that was working</t>
  </si>
  <si>
    <t>Evaluation_No Inputs Required</t>
  </si>
  <si>
    <t>Updated formulas as above in offer information sheet</t>
  </si>
  <si>
    <t>Updates for Aaron - Mari to add on any other items I missed</t>
  </si>
  <si>
    <t>Update to latest formats with one input per row</t>
  </si>
  <si>
    <t>Pull new entrant question into evaluation</t>
  </si>
  <si>
    <t>Add validation to prevent &lt;Choose One&gt; from being selected for the Type of Product (Column G)</t>
  </si>
  <si>
    <t>Confirm validation to allow either a 0 or values &gt;= 100 kw for Monthly Quantity cells</t>
  </si>
  <si>
    <t>Hide Columns Z:AD</t>
  </si>
  <si>
    <t>Hide Columns AM:AN</t>
  </si>
  <si>
    <t>CHECK: discount rate is still 7%?</t>
  </si>
  <si>
    <t>Drop-down Lists</t>
  </si>
  <si>
    <t>I didn't use _product for the validation and updated it to the applicable cells - is _product needed anymore?</t>
  </si>
  <si>
    <t>Macros can be enabled by clicking the "Enable Macros" button on the "Microsoft Excel Security Notice" that is displayed before the form opens…</t>
  </si>
  <si>
    <t>…or by clicking the "Enable Content" button that is sometimes displayed at the top of the screen when the form first opens.</t>
  </si>
  <si>
    <t>0 of 50 entries made.</t>
  </si>
  <si>
    <t>Attachment A: Offer Form</t>
  </si>
  <si>
    <t>Unless otherwise provided herein, all capitalized terms shall have the meaning ascribed to them in PG&amp;E's DRAM RFO Protocol document or the applicable Purchase Agreement (PA).</t>
  </si>
  <si>
    <t>Bidder Information</t>
  </si>
  <si>
    <t>Hidden Fields</t>
  </si>
  <si>
    <t>Bidder Name:</t>
  </si>
  <si>
    <t>Street Address</t>
  </si>
  <si>
    <t>City</t>
  </si>
  <si>
    <t>State</t>
  </si>
  <si>
    <t>&lt;Choose One&gt;</t>
  </si>
  <si>
    <t>Zip</t>
  </si>
  <si>
    <t>Authorized Contact #1</t>
  </si>
  <si>
    <t>Authorized Contact #2</t>
  </si>
  <si>
    <t>First Name</t>
  </si>
  <si>
    <t xml:space="preserve">First Name </t>
  </si>
  <si>
    <t>Last Name</t>
  </si>
  <si>
    <t xml:space="preserve">Last Name </t>
  </si>
  <si>
    <t>Title</t>
  </si>
  <si>
    <t xml:space="preserve">Title </t>
  </si>
  <si>
    <t>Phone 1</t>
  </si>
  <si>
    <t xml:space="preserve">Phone 1 </t>
  </si>
  <si>
    <t>Phone 2</t>
  </si>
  <si>
    <t xml:space="preserve">Phone 2 </t>
  </si>
  <si>
    <t>Email</t>
  </si>
  <si>
    <t xml:space="preserve">Email </t>
  </si>
  <si>
    <t>Scheduling Coordinator Information (If Available)</t>
  </si>
  <si>
    <t>Scheduling Coordinator Name:</t>
  </si>
  <si>
    <t>Zip Code</t>
  </si>
  <si>
    <t>SC ID:</t>
  </si>
  <si>
    <t>Prior Aggregator Experience</t>
  </si>
  <si>
    <t>Is Bidder a new market entrant, defined as a Provider who has not integrated any demand response resources into the CAISO market during the three years prior to a new Auction Mechanism solicitation involving any form of market-integrated demand response including but not limited to the Demand Response Auction Mechanism or other resource adequacy contracts?</t>
  </si>
  <si>
    <t>Has Bidder's company performed as a demand response aggregator before?</t>
  </si>
  <si>
    <t>Has Bidder's company performed as a demand response aggregator in California before?</t>
  </si>
  <si>
    <t>Aggregator Technology</t>
  </si>
  <si>
    <t>Describe the demand response technology or program you plan to utilize in support of your offer(s).</t>
  </si>
  <si>
    <t>Project Funding</t>
  </si>
  <si>
    <t>Funding Source</t>
  </si>
  <si>
    <t>Is project funding from state or federal programs?</t>
  </si>
  <si>
    <t>Qualitative Evaluation Criteria</t>
  </si>
  <si>
    <t>Is the Bidder a certified small business?</t>
  </si>
  <si>
    <t xml:space="preserve">Has the Bidder declined an Auction Mechanism contract when extended a shortlist offer? </t>
  </si>
  <si>
    <t xml:space="preserve">Has the Bidder willfully terminated or defaulted on an Auction Mechanism contract, since 2019? </t>
  </si>
  <si>
    <t xml:space="preserve">Has the Bidder delivered Demonstrated Capacity invoices to the Utility totaling less than 75 percent of the total contracted capacity for all contracted months since January 1, 2019? </t>
  </si>
  <si>
    <t xml:space="preserve">Has the Bidder delivered Demonstrated Capacity invoices totaling more than 95 percent of its total Contracted Capacity in all of its contract months in its most recent Auction Mechanism contract? </t>
  </si>
  <si>
    <t xml:space="preserve">Vendor-Developed Load Disaggregation Report </t>
  </si>
  <si>
    <t>Pursuant to Ordering Paragraph (OP) 95 of D.17-12-009, PG&amp;E is required to share vendor-developed load disaggregation reports for currently enrolled CARE customers with potential DRAM Bidders, in accordance with customer privacy provisions. Did Bidder access the data?</t>
  </si>
  <si>
    <t>If data was accessed, was the data useful?</t>
  </si>
  <si>
    <t>If Yes, please explain</t>
  </si>
  <si>
    <t>Acknowledgement of Protocol</t>
  </si>
  <si>
    <t xml:space="preserve">By selecting “Yes” Bidder hereby agrees to the terms of the Solicitation Protocol.  Bidder acknowledges that any costs incurred to become eligible or remain eligible for the solicitation, and any costs incurred to prepare an offer for this RFO are solely the responsibility of Bidder.  </t>
  </si>
  <si>
    <t>Section VII: Bidder will abide by the confidentiality terms and conditions.</t>
  </si>
  <si>
    <t>Section X: Bidder knowingly and voluntarily waives all remedies or damages at law or equity concerning or related in any way to the Solicitation.</t>
  </si>
  <si>
    <t>Electronic Signature</t>
  </si>
  <si>
    <t>Select "Yes" to certify that the typed name acts as Bidder's electronic signature</t>
  </si>
  <si>
    <t>Participant Authorization</t>
  </si>
  <si>
    <t>By selecting 'Yes", Bidder hereby confirms that they are "a duly authorized representative of Bidder."</t>
  </si>
  <si>
    <t>Attestation</t>
  </si>
  <si>
    <t>By providing the electronic signature, below, Bidder hereby attests that all information provided in this Offer Form and in response to this DRAM RFO is true and correct to the best of Bidder's knowledge as of the date such information is provided.</t>
  </si>
  <si>
    <t>Affirmation of ability  to perform all obligations under the PA</t>
  </si>
  <si>
    <t>Bidder has read and understands the Purchase Agreement (PA) and attests that Bidder is able to perform all obligations under the PA and Protocol.</t>
  </si>
  <si>
    <t>Demand Response Auction Mechanism (DRAM) Request for Offers (RFO)</t>
  </si>
  <si>
    <t>c</t>
  </si>
  <si>
    <t xml:space="preserve">Attachment A - Offer Form </t>
  </si>
  <si>
    <t>Requirements:</t>
  </si>
  <si>
    <t>2) A maximum of twenty offers are allowed.</t>
  </si>
  <si>
    <t>3) A single offer may include multiple rows with multiple Product types.</t>
  </si>
  <si>
    <t>Data Entry Conventions:</t>
  </si>
  <si>
    <t>Calculated--Do not change</t>
  </si>
  <si>
    <t>Input cell to be completed by Bidder</t>
  </si>
  <si>
    <r>
      <rPr>
        <b/>
        <sz val="14"/>
        <rFont val="Calibri"/>
        <family val="2"/>
        <scheme val="minor"/>
      </rPr>
      <t xml:space="preserve">Illustrative calculation of NMV and Cost ($/kW-year) BY ROW </t>
    </r>
    <r>
      <rPr>
        <b/>
        <sz val="14"/>
        <color rgb="FFFF0000"/>
        <rFont val="Calibri"/>
        <family val="2"/>
        <scheme val="minor"/>
      </rPr>
      <t xml:space="preserve">
NOTE: The calculations in this offer form use public RA prices for bidders to generally understand the net market value calculation. PG&amp;E’s evaluation will utilize different RA prices, which are confidential and proprietary to PG&amp;E</t>
    </r>
  </si>
  <si>
    <t>Yes</t>
  </si>
  <si>
    <t>[A]</t>
  </si>
  <si>
    <t>[B]</t>
  </si>
  <si>
    <t>-1%</t>
  </si>
  <si>
    <t>+3%</t>
  </si>
  <si>
    <t>+10%</t>
  </si>
  <si>
    <t>+5%</t>
  </si>
  <si>
    <t>-5%</t>
  </si>
  <si>
    <t>Sum</t>
  </si>
  <si>
    <t>a</t>
  </si>
  <si>
    <t>b</t>
  </si>
  <si>
    <t>d</t>
  </si>
  <si>
    <t>e = b+c+d-a</t>
  </si>
  <si>
    <t>f</t>
  </si>
  <si>
    <t>g = e / f *12</t>
  </si>
  <si>
    <t>h = a / f *12</t>
  </si>
  <si>
    <t>Offer Number</t>
  </si>
  <si>
    <t>Offer Name and/or Comment
(Optional)</t>
  </si>
  <si>
    <t>Describe any Exclusivity (i.e., where two or more offers cannot all be awarded contracts in this RFO due to shared customers or some other reason), using Offer Numbers in Column B</t>
  </si>
  <si>
    <t>Offer Number Exclusive With (leave blank if not applicable)</t>
  </si>
  <si>
    <t>Residential or Non-residential</t>
  </si>
  <si>
    <t>Type of Product
A=System Resource Adequacy (RA) 
B = Local and System RA
C= Flexible and System RA
D=Flexible, System, and Local RA</t>
  </si>
  <si>
    <t>Registered and Confirmed Rule 24 Service Accounts</t>
  </si>
  <si>
    <t>Estimated Additional Rule 24 Service Accounts Required 
(NOTE: You may provide us additional documentation of monthly service accounts you anticipate obtaining in the “Optional – Monthly Registration” tab.)</t>
  </si>
  <si>
    <t>TOTAL Accounts</t>
  </si>
  <si>
    <t>Offer Subpart</t>
  </si>
  <si>
    <t>Row_ID</t>
  </si>
  <si>
    <t>Offer_ID</t>
  </si>
  <si>
    <t>Is the bidder a certified small business?</t>
  </si>
  <si>
    <t>Has the bidder declined an Auction Mechanism contract when extended a shortlist offer?</t>
  </si>
  <si>
    <t>Has the bidder willfully terminated or defaulted on an Auction Mechanism contract, since 2019?</t>
  </si>
  <si>
    <t xml:space="preserve">Has the bidder delivered Demonstrated Capacity invoices to the Utility totaling less than 75 percent of the total contracted capacity for all contracted months since January 1, 2019? </t>
  </si>
  <si>
    <t>Has the bidder delivered Demonstrated Capacity invoices totaling more than 95 percent of its total Contracted Capacity in all of its contract months in its most recent Auction Mechanism contract?</t>
  </si>
  <si>
    <t>Total Qualitative Score--Adder to Costs
This column is computed from the "Qualitative Evaluation Criteria" section of the "Participant Information" tab</t>
  </si>
  <si>
    <t xml:space="preserve">Total Cost
</t>
  </si>
  <si>
    <t>System RA Benefit</t>
  </si>
  <si>
    <t>Local RA
Premium</t>
  </si>
  <si>
    <t>Flex RA Premium</t>
  </si>
  <si>
    <t>NMV (discounted)</t>
  </si>
  <si>
    <t>Quantity (discounted)</t>
  </si>
  <si>
    <t>Per Unit NMV (discounted)</t>
  </si>
  <si>
    <t>Per Unit Cost (discounted)</t>
  </si>
  <si>
    <t>Prod</t>
  </si>
  <si>
    <t>Flex or Not</t>
  </si>
  <si>
    <t>System or Local</t>
  </si>
  <si>
    <t>LCA No.</t>
  </si>
  <si>
    <t>Local Capacity Area</t>
  </si>
  <si>
    <t>(#)</t>
  </si>
  <si>
    <t>(select from drop-down list)</t>
  </si>
  <si>
    <t>Jan</t>
  </si>
  <si>
    <t>Feb</t>
  </si>
  <si>
    <t>Mar</t>
  </si>
  <si>
    <t>Apr</t>
  </si>
  <si>
    <t>May</t>
  </si>
  <si>
    <t>Jun</t>
  </si>
  <si>
    <t>July</t>
  </si>
  <si>
    <t>Aug</t>
  </si>
  <si>
    <t xml:space="preserve">Sept </t>
  </si>
  <si>
    <t xml:space="preserve">Oct </t>
  </si>
  <si>
    <t xml:space="preserve">Nov </t>
  </si>
  <si>
    <t>Dec</t>
  </si>
  <si>
    <t>(Yes/No)</t>
  </si>
  <si>
    <t>(%)</t>
  </si>
  <si>
    <t>(NPV $)</t>
  </si>
  <si>
    <t>(NPV kW)</t>
  </si>
  <si>
    <t>(NPV $/kW-year)</t>
  </si>
  <si>
    <t>Offer 1 - part a</t>
  </si>
  <si>
    <t>Individual Offer</t>
  </si>
  <si>
    <t>Residential</t>
  </si>
  <si>
    <t>D2-1_Flex2_Greater Bay</t>
  </si>
  <si>
    <t>No</t>
  </si>
  <si>
    <t>Offer 1 - part b</t>
  </si>
  <si>
    <t>Non-residential</t>
  </si>
  <si>
    <t>C3-0_Flex3_System</t>
  </si>
  <si>
    <t>Offer 2</t>
  </si>
  <si>
    <t>Exclusive With</t>
  </si>
  <si>
    <t>A0_System</t>
  </si>
  <si>
    <t>Same as Offer 2, but with Local and Flex RA</t>
  </si>
  <si>
    <t>D3-2_Flex3_Humboldt</t>
  </si>
  <si>
    <t>Example Offers Are Above--Actual Offers MUST Be Entered Below</t>
  </si>
  <si>
    <t>No.</t>
  </si>
  <si>
    <t>LCA</t>
  </si>
  <si>
    <t>Greater Bay</t>
  </si>
  <si>
    <t>Humboldt</t>
  </si>
  <si>
    <t>North Coast/North Bay</t>
  </si>
  <si>
    <t>Sierra</t>
  </si>
  <si>
    <t>Stockton</t>
  </si>
  <si>
    <t>Fresno</t>
  </si>
  <si>
    <t>Kern</t>
  </si>
  <si>
    <t>Gray bar and all colums to the right should be hidden</t>
  </si>
  <si>
    <t>Supply Chain Responsibility</t>
  </si>
  <si>
    <t>Lookup list and validation tables can be found below the last visible row.</t>
  </si>
  <si>
    <t>Appendix A - Version 2019.01</t>
  </si>
  <si>
    <t>1)</t>
  </si>
  <si>
    <t>Is your company certified as a minority, woman, service disabled veteran-owned (DVBE) business, lesbian, gay, transgender (LGBT) business? (select only one):</t>
  </si>
  <si>
    <t>&lt;Choose&gt;</t>
  </si>
  <si>
    <t>If "Other", indicate agency:</t>
  </si>
  <si>
    <t>Enter Certification Number:</t>
  </si>
  <si>
    <t>2)</t>
  </si>
  <si>
    <t>Is your company a certified small business?</t>
  </si>
  <si>
    <t>3)</t>
  </si>
  <si>
    <t xml:space="preserve">Does your company have specific programs designed to recruit and develop small, diverse suppliers/subcontractors (e.g. outreach, training, mentorship, etc.). </t>
  </si>
  <si>
    <t>Please describe each program and list any suppliers that you have developed over the last twelve months.</t>
  </si>
  <si>
    <t>4)</t>
  </si>
  <si>
    <t>Does your company plan to subcontract any of the work pertaining to this solicitation to California CPUC-certified diverse firms?</t>
  </si>
  <si>
    <t>5)</t>
  </si>
  <si>
    <t xml:space="preserve">Does your company have a Code of Conduct policy for its employees and suppliers? </t>
  </si>
  <si>
    <t>Gray bar and all rows below it should be hidden</t>
  </si>
  <si>
    <t>Lookup list and validation tables</t>
  </si>
  <si>
    <t>Validation</t>
  </si>
  <si>
    <t>tx__MinoCert</t>
  </si>
  <si>
    <t>tx__MinoOtherAg</t>
  </si>
  <si>
    <t>tx__MinoCertNo</t>
  </si>
  <si>
    <t>tx__SmBizCert</t>
  </si>
  <si>
    <t>tx__SmBizOtherAg</t>
  </si>
  <si>
    <t>tx__SmBizCertNo</t>
  </si>
  <si>
    <t>tx__ProDesDevYN</t>
  </si>
  <si>
    <t>tx__ProDesDevDesc</t>
  </si>
  <si>
    <t>tx__PlanToSub</t>
  </si>
  <si>
    <t>tx__CodeOfCondYN</t>
  </si>
  <si>
    <t xml:space="preserve">Count of No </t>
  </si>
  <si>
    <t>Certified Minority List</t>
  </si>
  <si>
    <t>Not applicable</t>
  </si>
  <si>
    <t>CPUC</t>
  </si>
  <si>
    <t>NMSDC</t>
  </si>
  <si>
    <t>WBENC</t>
  </si>
  <si>
    <t>NGLCC</t>
  </si>
  <si>
    <t>DGS (DVBE)</t>
  </si>
  <si>
    <t>Other</t>
  </si>
  <si>
    <t>Certified Small Business List</t>
  </si>
  <si>
    <t>SBA</t>
  </si>
  <si>
    <t>California DGS</t>
  </si>
  <si>
    <t>Plan to Subcontract List</t>
  </si>
  <si>
    <t>Less than 10%</t>
  </si>
  <si>
    <t>Between 10 and 20%</t>
  </si>
  <si>
    <t>Between 20 and 30%</t>
  </si>
  <si>
    <t>More than 30%</t>
  </si>
  <si>
    <t>Code of Conduct</t>
  </si>
  <si>
    <t>Yes for employees</t>
  </si>
  <si>
    <t>Yes for suppliers</t>
  </si>
  <si>
    <t>Yes for employees and suppliers</t>
  </si>
  <si>
    <t>No code of conduct for employees or suppliers</t>
  </si>
  <si>
    <t>Monthly estimates of Rule 24 registration needs (*Note - do not include already registered and confirmed service accounts)</t>
  </si>
  <si>
    <t>Offer Name and/or Comment</t>
  </si>
  <si>
    <t>In accordance with Ordering Paragraph 6 of Resolution E-4817: The IOUs shall explicitly permit bidders to submit monthly estimates of their Rule 24 registration needs.</t>
  </si>
  <si>
    <t>(Optional)</t>
  </si>
  <si>
    <t>Grand Total</t>
  </si>
  <si>
    <t>Illustrative Results BY OFFER  ---  (Combining rows of offers, if necessary, for offers that include multiple rows.)</t>
  </si>
  <si>
    <t>NOT to be used for DRAM offer evaluation</t>
  </si>
  <si>
    <t>NO INPUTS REQUIRED ON THIS TAB.</t>
  </si>
  <si>
    <r>
      <rPr>
        <b/>
        <sz val="14"/>
        <rFont val="Calibri"/>
        <family val="2"/>
        <scheme val="minor"/>
      </rPr>
      <t>Illustrative calculation of NMV and Cost in $/kW-year BY OFFER</t>
    </r>
    <r>
      <rPr>
        <b/>
        <sz val="14"/>
        <color rgb="FFFF0000"/>
        <rFont val="Calibri"/>
        <family val="2"/>
        <scheme val="minor"/>
      </rPr>
      <t xml:space="preserve">
NOTE: The calculations in this offer form use public RA prices for bidders to generally understand the net market value calculation. PG&amp;E’s evaluation will utilize different RA prices, which are confidential and proprietary to PG&amp;E</t>
    </r>
  </si>
  <si>
    <t>Offer_No</t>
  </si>
  <si>
    <t>Example Offers Are Above--Actual Offers are Below</t>
  </si>
  <si>
    <t>Illustrative RA Prices  --  (from the CPUC's public 2020 Resource Adequacy Report , Table 8, Weighted Average Price for NP26 and Table 10, Weighted Average Price for each PG&amp;E local area)</t>
  </si>
  <si>
    <t>Generic RA Price for NP26
($/kW-month)</t>
  </si>
  <si>
    <t>Flex Premium -- 
assumed 10%
($/kW-month)</t>
  </si>
  <si>
    <t>LCA Value Multiplier (%)</t>
  </si>
  <si>
    <t>Discount rates to:</t>
  </si>
  <si>
    <t>Discount Rate:</t>
  </si>
  <si>
    <t>RFO year:</t>
  </si>
  <si>
    <t>Discounting factors</t>
  </si>
  <si>
    <t>Assume payments at end of month:</t>
  </si>
  <si>
    <t>Days to discount:</t>
  </si>
  <si>
    <t>Item</t>
  </si>
  <si>
    <t>Value</t>
  </si>
  <si>
    <t>Years for Per/Unit Formula</t>
  </si>
  <si>
    <t>Drop-down Menus</t>
  </si>
  <si>
    <t>CA</t>
  </si>
  <si>
    <t>B1_Greater Bay</t>
  </si>
  <si>
    <t>AB</t>
  </si>
  <si>
    <t>B2_Humboldt</t>
  </si>
  <si>
    <t>AK</t>
  </si>
  <si>
    <t>B3_North Coast/North Bay</t>
  </si>
  <si>
    <t>AL</t>
  </si>
  <si>
    <t>B4_Sierra</t>
  </si>
  <si>
    <t>AR</t>
  </si>
  <si>
    <t>B5_Stockton</t>
  </si>
  <si>
    <t>AS</t>
  </si>
  <si>
    <t>B6_Fresno</t>
  </si>
  <si>
    <t>AZ</t>
  </si>
  <si>
    <t>B7_Kern</t>
  </si>
  <si>
    <t>BC</t>
  </si>
  <si>
    <t>C1-0_Flex1_System</t>
  </si>
  <si>
    <t>CO</t>
  </si>
  <si>
    <t>C2-0_Flex2_System</t>
  </si>
  <si>
    <t>CT</t>
  </si>
  <si>
    <t>DC</t>
  </si>
  <si>
    <t>D1-1_Flex1_Greater Bay</t>
  </si>
  <si>
    <t>DE</t>
  </si>
  <si>
    <t>D1-2_Flex1_Humboldt</t>
  </si>
  <si>
    <t>FL</t>
  </si>
  <si>
    <t>D1-3_Flex1_North Coast/North Bay</t>
  </si>
  <si>
    <t>FM</t>
  </si>
  <si>
    <t>D1-4_Flex1_Sierra</t>
  </si>
  <si>
    <t>GA</t>
  </si>
  <si>
    <t>D1-5_Flex1_Stockton</t>
  </si>
  <si>
    <t>GU</t>
  </si>
  <si>
    <t>D1-6_Flex1_Fresno</t>
  </si>
  <si>
    <t>HI</t>
  </si>
  <si>
    <t>D1-7_Flex1_Kern</t>
  </si>
  <si>
    <t>IA</t>
  </si>
  <si>
    <t>ID</t>
  </si>
  <si>
    <t>D2-2_Flex2_Humboldt</t>
  </si>
  <si>
    <t>IL</t>
  </si>
  <si>
    <t>D2-3_Flex2_North Coast/North Bay</t>
  </si>
  <si>
    <t>IN</t>
  </si>
  <si>
    <t>D2-4_Flex2_Sierra</t>
  </si>
  <si>
    <t>KS</t>
  </si>
  <si>
    <t>D2-5_Flex2_Stockton</t>
  </si>
  <si>
    <t>KY</t>
  </si>
  <si>
    <t>D2-6_Flex2_Fresno</t>
  </si>
  <si>
    <t>LA</t>
  </si>
  <si>
    <t>D2-7_Flex2_Kern</t>
  </si>
  <si>
    <t>MA</t>
  </si>
  <si>
    <t>D3-1_Flex3_Greater Bay</t>
  </si>
  <si>
    <t>MB</t>
  </si>
  <si>
    <t>MD</t>
  </si>
  <si>
    <t>D3-3_Flex3_North Coast/North Bay</t>
  </si>
  <si>
    <t>ME</t>
  </si>
  <si>
    <t>D3-4_Flex3_Sierra</t>
  </si>
  <si>
    <t>MH</t>
  </si>
  <si>
    <t>D3-5_Flex3_Stockton</t>
  </si>
  <si>
    <t>MI</t>
  </si>
  <si>
    <t>D3-6_Flex3_Fresno</t>
  </si>
  <si>
    <t>MN</t>
  </si>
  <si>
    <t>D3-7_Flex3_Kern</t>
  </si>
  <si>
    <t>MO</t>
  </si>
  <si>
    <t>MP</t>
  </si>
  <si>
    <t>MS</t>
  </si>
  <si>
    <t>MT</t>
  </si>
  <si>
    <t>NB</t>
  </si>
  <si>
    <t>NC</t>
  </si>
  <si>
    <t>ND</t>
  </si>
  <si>
    <t>NE</t>
  </si>
  <si>
    <t>NH</t>
  </si>
  <si>
    <t>NJ</t>
  </si>
  <si>
    <t>NL</t>
  </si>
  <si>
    <t>NM</t>
  </si>
  <si>
    <t>NS</t>
  </si>
  <si>
    <t>NT</t>
  </si>
  <si>
    <t>NU</t>
  </si>
  <si>
    <t>NV</t>
  </si>
  <si>
    <t>NY</t>
  </si>
  <si>
    <t>OH</t>
  </si>
  <si>
    <t>OK</t>
  </si>
  <si>
    <t>ON</t>
  </si>
  <si>
    <t>OR</t>
  </si>
  <si>
    <t>PA</t>
  </si>
  <si>
    <t>PE</t>
  </si>
  <si>
    <t>PR</t>
  </si>
  <si>
    <t>PW</t>
  </si>
  <si>
    <t>QC</t>
  </si>
  <si>
    <t>RI</t>
  </si>
  <si>
    <t>SC</t>
  </si>
  <si>
    <t>SD</t>
  </si>
  <si>
    <t>SK</t>
  </si>
  <si>
    <t>TN</t>
  </si>
  <si>
    <t>TX</t>
  </si>
  <si>
    <t>UT</t>
  </si>
  <si>
    <t>VA</t>
  </si>
  <si>
    <t>VI</t>
  </si>
  <si>
    <t>VT</t>
  </si>
  <si>
    <t>WA</t>
  </si>
  <si>
    <t>WI</t>
  </si>
  <si>
    <t>WV</t>
  </si>
  <si>
    <t>WY</t>
  </si>
  <si>
    <t>YT</t>
  </si>
  <si>
    <t>2024 DRAM Solicitation</t>
  </si>
  <si>
    <r>
      <t xml:space="preserve">2024 Monthly Quantity (kW)
</t>
    </r>
    <r>
      <rPr>
        <b/>
        <sz val="10"/>
        <color rgb="FFFFFF00"/>
        <rFont val="Arial"/>
        <family val="2"/>
      </rPr>
      <t>PDR--if not 0 kW, minimum is 100 kW</t>
    </r>
    <r>
      <rPr>
        <b/>
        <sz val="10"/>
        <color theme="0"/>
        <rFont val="Arial"/>
        <family val="2"/>
      </rPr>
      <t xml:space="preserve">
</t>
    </r>
    <r>
      <rPr>
        <b/>
        <sz val="10"/>
        <color rgb="FFFFFF00"/>
        <rFont val="Arial"/>
        <family val="2"/>
      </rPr>
      <t>maximum offer size is 10,000 kw</t>
    </r>
  </si>
  <si>
    <t>2024 Monthly Contract Price
($/kW-month)</t>
  </si>
  <si>
    <t xml:space="preserve">2024 Monthly Rule 24 Registrations (incremental per month)
</t>
  </si>
  <si>
    <t>When you opened this workbook if this message was displayed…</t>
  </si>
  <si>
    <t>…and when you clicked “Enable Editing” this message was displayed…</t>
  </si>
  <si>
    <r>
      <t xml:space="preserve">…then </t>
    </r>
    <r>
      <rPr>
        <b/>
        <u/>
        <sz val="10"/>
        <color rgb="FFFF0000"/>
        <rFont val="Arial"/>
        <family val="2"/>
      </rPr>
      <t>make a screen shot of the instructions in this blue box</t>
    </r>
    <r>
      <rPr>
        <b/>
        <sz val="10"/>
        <color rgb="FFFF0000"/>
        <rFont val="Arial"/>
        <family val="2"/>
      </rPr>
      <t xml:space="preserve"> and follow these instructions to save a copy of this workbook in which you
will be able to use macros embedded in this form that are essential for its proper functioning. </t>
    </r>
  </si>
  <si>
    <t>NOTE:  If you do not see the two messages pictured above proceed to the "ENABLE MACROS" section of instructions below.</t>
  </si>
  <si>
    <t>Instructions for satisfying Microsoft “SECURITY RISK” requirements:</t>
  </si>
  <si>
    <t>Close this offer form and place it in a folder other than the “Download” folder; preferably in the folder where you intend to work</t>
  </si>
  <si>
    <t>on the form.</t>
  </si>
  <si>
    <t>Right click on the name of the offer form file and select “Properties”.</t>
  </si>
  <si>
    <t>At the bottom of the “General” tab check the “Unblock” box then click “OK."</t>
  </si>
  <si>
    <t>Open the offer form and continue with the instructions that follow.</t>
  </si>
  <si>
    <t xml:space="preserve">ENABLE MACROS - OTHERWISE THIS WORKBOOK WILL NOT FUNCTION PROPERLY.   </t>
  </si>
  <si>
    <t>Important Notes</t>
  </si>
  <si>
    <t>Please save often.</t>
  </si>
  <si>
    <t>The workbook is set to recalculate automatically; however, if for some reason it is not refreshed automatically, please press F9 to refresh.</t>
  </si>
  <si>
    <t>Please close all other Excel files while using this workbook to prevent its macros from producing unwanted interactions across open workbooks.</t>
  </si>
  <si>
    <t>Fill out the tabs from left to right, and fill out individual cells on each tab from top to bottom.</t>
  </si>
  <si>
    <t>Version Number</t>
  </si>
  <si>
    <t>Release Date</t>
  </si>
  <si>
    <t>Notes</t>
  </si>
  <si>
    <t>Initial release</t>
  </si>
  <si>
    <t>Unless otherwise provided herein, all capitalized terms shall have the meaning ascribed to them in the applicable Purchase Agreement. Information submitted in this bid form must exactly match the contract terms of acceptance.</t>
  </si>
  <si>
    <r>
      <t xml:space="preserve">A completed form must include values you have entered on the following required tabs:
  </t>
    </r>
    <r>
      <rPr>
        <u/>
        <sz val="10"/>
        <rFont val="Arial"/>
        <family val="2"/>
      </rPr>
      <t>Participant Information</t>
    </r>
    <r>
      <rPr>
        <sz val="10"/>
        <rFont val="Arial"/>
        <family val="2"/>
      </rPr>
      <t xml:space="preserve">
  </t>
    </r>
    <r>
      <rPr>
        <u/>
        <sz val="10"/>
        <rFont val="Arial"/>
        <family val="2"/>
      </rPr>
      <t xml:space="preserve">Offer Information
</t>
    </r>
    <r>
      <rPr>
        <sz val="10"/>
        <rFont val="Arial"/>
        <family val="2"/>
      </rPr>
      <t xml:space="preserve">  </t>
    </r>
    <r>
      <rPr>
        <u/>
        <sz val="10"/>
        <rFont val="Arial"/>
        <family val="2"/>
      </rPr>
      <t>Supply Chain Responsibility</t>
    </r>
  </si>
  <si>
    <t>Follow instructions. This offer form will not be accepted if the steps outlined on each tab have not been followed.</t>
  </si>
  <si>
    <r>
      <rPr>
        <b/>
        <sz val="10"/>
        <color rgb="FFFF0000"/>
        <rFont val="Arial"/>
        <family val="2"/>
      </rPr>
      <t>Each Bidder should submit only one bid form.</t>
    </r>
    <r>
      <rPr>
        <sz val="10"/>
        <rFont val="Arial"/>
        <family val="2"/>
      </rPr>
      <t xml:space="preserve">  Bidders should contact DRAMRFO@pge.com and cc the Independent Evaluator (MerrimackIE@merrimackenergy.com) if submitting a number of bid variations that exceeds the number of rows allowed in a single bid form.</t>
    </r>
  </si>
  <si>
    <t>Please submit this file in Microsoft Excel .xlsb format. Files not in this format will not be accepted.</t>
  </si>
  <si>
    <t>1) Each offer must include a quantity for August 2024.</t>
  </si>
  <si>
    <t>4) Round quantity to the nearest ten kW to comply with CAISO's Supply Plan  requirement of MW quantity with 2 decimals. (e.g. 1235 should be rounded to 1240).</t>
  </si>
  <si>
    <t>5) Monthly Quantity (kW) must be in whole numbers (no decimals).</t>
  </si>
  <si>
    <t>If a cell is grayed out then you cannot enter data.</t>
  </si>
  <si>
    <t>This workbook was developed using Microsoft 365 Apps for Enterprise, but should be compatible with all recent versions of Excel.  If you experience version issues please contact DRAMRFO@pge.com and cc the Independent Evaluator (MerrimackIE@merrimackenergy.com).</t>
  </si>
  <si>
    <t>Every cell with an orange background must be filled in.  As you fill these fields in, the orange background turns mint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</si>
</sst>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
    <numFmt numFmtId="165" formatCode="[&lt;=99999]00000;00000\-0000\ "/>
    <numFmt numFmtId="166" formatCode="[&lt;=9999999]###\-####;\(###\)\ ###\-####"/>
    <numFmt numFmtId="167" formatCode="_(* #,##0_);_(* \(#,##0\);_(* &quot;-&quot;??_);_(@_)"/>
    <numFmt numFmtId="168" formatCode="_(&quot;$&quot;* #,##0_);_(&quot;$&quot;* \(#,##0\);_(&quot;$&quot;* &quot;-&quot;??_);_(@_)"/>
    <numFmt numFmtId="169" formatCode="#,##0.000\¢;\(#,##0.000\¢\)"/>
    <numFmt numFmtId="170" formatCode="#,##0_);[Red]\(#,##0\);&quot;-&quot;_);@_)"/>
    <numFmt numFmtId="171" formatCode="&quot;$&quot;#,##0_);[Red]\(&quot;$&quot;#,##0\);&quot;-&quot;_);@_)"/>
    <numFmt numFmtId="172" formatCode="\$#"/>
    <numFmt numFmtId="173" formatCode="_-* #,##0_-;\-* #,##0_-;_-* &quot;-&quot;_-;_-@_-"/>
    <numFmt numFmtId="174" formatCode="_-* #,##0.00_-;\-* #,##0.00_-;_-* &quot;-&quot;??_-;_-@_-"/>
    <numFmt numFmtId="175" formatCode="_([$€-2]* #,##0.00_);_([$€-2]* \(#,##0.00\);_([$€-2]* &quot;-&quot;??_)"/>
    <numFmt numFmtId="176" formatCode="#.00"/>
    <numFmt numFmtId="177" formatCode="[Red][&gt;8760]General;[Black][&lt;=8760]General"/>
    <numFmt numFmtId="178" formatCode="[Red][=1]General;[Black][&lt;&gt;1]General"/>
    <numFmt numFmtId="179" formatCode="[&lt;0]&quot;&quot;;[Black][&gt;0]\(00.0%\);General"/>
    <numFmt numFmtId="180" formatCode="0.0000"/>
    <numFmt numFmtId="181" formatCode="0.0"/>
    <numFmt numFmtId="182" formatCode="_-&quot;£&quot;* #,##0_-;\-&quot;£&quot;* #,##0_-;_-&quot;£&quot;* &quot;-&quot;_-;_-@_-"/>
    <numFmt numFmtId="183" formatCode="_-&quot;£&quot;* #,##0.00_-;\-&quot;£&quot;* #,##0.00_-;_-&quot;£&quot;* &quot;-&quot;??_-;_-@_-"/>
    <numFmt numFmtId="184" formatCode="_(* #,##0.000_);_(* \(#,##0.000\);_(* &quot;-&quot;??_);_(@_)"/>
    <numFmt numFmtId="185" formatCode=".0"/>
  </numFmts>
  <fonts count="121">
    <font>
      <sz val="11"/>
      <color theme="1"/>
      <name val="Calibri"/>
      <family val="2"/>
      <scheme val="minor"/>
    </font>
    <font>
      <sz val="11"/>
      <color theme="1"/>
      <name val="Calibri"/>
      <family val="2"/>
      <scheme val="minor"/>
    </font>
    <font>
      <sz val="10"/>
      <name val="Arial"/>
      <family val="2"/>
    </font>
    <font>
      <sz val="12"/>
      <name val="Calibri"/>
      <family val="2"/>
    </font>
    <font>
      <sz val="10"/>
      <name val="Calibri"/>
      <family val="2"/>
    </font>
    <font>
      <b/>
      <sz val="20"/>
      <name val="Calibri"/>
      <family val="2"/>
    </font>
    <font>
      <b/>
      <sz val="10.5"/>
      <color indexed="10"/>
      <name val="Calibri"/>
      <family val="2"/>
    </font>
    <font>
      <b/>
      <sz val="16"/>
      <name val="Calibri"/>
      <family val="2"/>
    </font>
    <font>
      <sz val="12.5"/>
      <name val="Calibri"/>
      <family val="2"/>
    </font>
    <font>
      <b/>
      <sz val="10.5"/>
      <color indexed="9"/>
      <name val="Calibri"/>
      <family val="2"/>
    </font>
    <font>
      <sz val="10.5"/>
      <name val="Calibri"/>
      <family val="2"/>
    </font>
    <font>
      <sz val="10.5"/>
      <color indexed="12"/>
      <name val="Calibri"/>
      <family val="2"/>
    </font>
    <font>
      <b/>
      <u/>
      <sz val="10"/>
      <name val="Calibri"/>
      <family val="2"/>
    </font>
    <font>
      <sz val="10"/>
      <color indexed="12"/>
      <name val="Calibri"/>
      <family val="2"/>
    </font>
    <font>
      <sz val="12.5"/>
      <color indexed="12"/>
      <name val="Calibri"/>
      <family val="2"/>
    </font>
    <font>
      <u/>
      <sz val="6.5"/>
      <color indexed="12"/>
      <name val="Arial"/>
      <family val="2"/>
    </font>
    <font>
      <u/>
      <sz val="10.5"/>
      <color indexed="12"/>
      <name val="Arial"/>
      <family val="2"/>
    </font>
    <font>
      <u/>
      <sz val="10.5"/>
      <color indexed="12"/>
      <name val="Calibri"/>
      <family val="2"/>
    </font>
    <font>
      <sz val="10.5"/>
      <color indexed="9"/>
      <name val="Calibri"/>
      <family val="2"/>
    </font>
    <font>
      <b/>
      <sz val="14"/>
      <color theme="1"/>
      <name val="Arial"/>
      <family val="2"/>
    </font>
    <font>
      <b/>
      <sz val="12"/>
      <name val="Arial"/>
      <family val="2"/>
    </font>
    <font>
      <sz val="12"/>
      <name val="Arial"/>
      <family val="2"/>
    </font>
    <font>
      <sz val="9"/>
      <color theme="1"/>
      <name val="Arial"/>
      <family val="2"/>
    </font>
    <font>
      <sz val="11"/>
      <name val="Arial"/>
      <family val="2"/>
    </font>
    <font>
      <sz val="8"/>
      <name val="Arial"/>
      <family val="2"/>
    </font>
    <font>
      <b/>
      <sz val="10"/>
      <color theme="0"/>
      <name val="Arial"/>
      <family val="2"/>
    </font>
    <font>
      <sz val="10"/>
      <color theme="1"/>
      <name val="Arial"/>
      <family val="2"/>
    </font>
    <font>
      <b/>
      <sz val="10"/>
      <color rgb="FFFFFFFF"/>
      <name val="Arial"/>
      <family val="2"/>
    </font>
    <font>
      <b/>
      <u/>
      <sz val="11"/>
      <color theme="1"/>
      <name val="Calibri"/>
      <family val="2"/>
      <scheme val="minor"/>
    </font>
    <font>
      <b/>
      <i/>
      <u/>
      <sz val="12"/>
      <color rgb="FFFF0000"/>
      <name val="Arial"/>
      <family val="2"/>
    </font>
    <font>
      <b/>
      <sz val="11"/>
      <color rgb="FFFF0000"/>
      <name val="Arial"/>
      <family val="2"/>
    </font>
    <font>
      <sz val="11"/>
      <color indexed="8"/>
      <name val="Calibri"/>
      <family val="2"/>
    </font>
    <font>
      <sz val="11"/>
      <color indexed="26"/>
      <name val="Calibri"/>
      <family val="2"/>
    </font>
    <font>
      <sz val="11"/>
      <color indexed="20"/>
      <name val="Calibri"/>
      <family val="2"/>
    </font>
    <font>
      <i/>
      <sz val="14"/>
      <name val="Arial"/>
      <family val="2"/>
    </font>
    <font>
      <sz val="10"/>
      <name val="Helv"/>
      <charset val="177"/>
    </font>
    <font>
      <sz val="10"/>
      <name val="Helv"/>
    </font>
    <font>
      <b/>
      <sz val="12"/>
      <name val="Helv"/>
    </font>
    <font>
      <b/>
      <sz val="11"/>
      <color indexed="52"/>
      <name val="Calibri"/>
      <family val="2"/>
    </font>
    <font>
      <sz val="10"/>
      <name val="Helvetica"/>
    </font>
    <font>
      <sz val="10"/>
      <name val="Helvetica"/>
      <family val="2"/>
    </font>
    <font>
      <b/>
      <sz val="11"/>
      <color indexed="26"/>
      <name val="Calibri"/>
      <family val="2"/>
    </font>
    <font>
      <sz val="12"/>
      <color indexed="8"/>
      <name val="Courier"/>
      <family val="3"/>
    </font>
    <font>
      <sz val="10"/>
      <color indexed="8"/>
      <name val="Arial"/>
      <family val="2"/>
    </font>
    <font>
      <sz val="12"/>
      <name val="Helv"/>
    </font>
    <font>
      <i/>
      <sz val="11"/>
      <color indexed="23"/>
      <name val="Calibri"/>
      <family val="2"/>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sz val="11"/>
      <color indexed="17"/>
      <name val="Calibri"/>
      <family val="2"/>
    </font>
    <font>
      <b/>
      <i/>
      <sz val="14"/>
      <color indexed="9"/>
      <name val="Arial"/>
      <family val="2"/>
    </font>
    <font>
      <b/>
      <sz val="15"/>
      <color indexed="62"/>
      <name val="Calibri"/>
      <family val="2"/>
    </font>
    <font>
      <b/>
      <sz val="13"/>
      <color indexed="62"/>
      <name val="Calibri"/>
      <family val="2"/>
    </font>
    <font>
      <b/>
      <sz val="11"/>
      <color indexed="62"/>
      <name val="Calibri"/>
      <family val="2"/>
    </font>
    <font>
      <u/>
      <sz val="11"/>
      <color indexed="12"/>
      <name val="Arial"/>
      <family val="2"/>
    </font>
    <font>
      <sz val="11"/>
      <color indexed="62"/>
      <name val="Calibri"/>
      <family val="2"/>
    </font>
    <font>
      <sz val="11"/>
      <color indexed="52"/>
      <name val="Calibri"/>
      <family val="2"/>
    </font>
    <font>
      <sz val="11"/>
      <color indexed="60"/>
      <name val="Calibri"/>
      <family val="2"/>
    </font>
    <font>
      <b/>
      <i/>
      <sz val="16"/>
      <name val="Helv"/>
    </font>
    <font>
      <b/>
      <sz val="11"/>
      <color indexed="63"/>
      <name val="Calibri"/>
      <family val="2"/>
    </font>
    <font>
      <sz val="10"/>
      <name val="Times New Roman"/>
      <family val="1"/>
    </font>
    <font>
      <b/>
      <sz val="10"/>
      <name val="Arial"/>
      <family val="2"/>
    </font>
    <font>
      <b/>
      <sz val="14"/>
      <color indexed="9"/>
      <name val="Arial"/>
      <family val="2"/>
    </font>
    <font>
      <b/>
      <sz val="14"/>
      <name val="Arial"/>
      <family val="2"/>
    </font>
    <font>
      <b/>
      <sz val="12"/>
      <color indexed="9"/>
      <name val="Arial"/>
      <family val="2"/>
    </font>
    <font>
      <b/>
      <sz val="10"/>
      <color indexed="9"/>
      <name val="Arial"/>
      <family val="2"/>
    </font>
    <font>
      <b/>
      <i/>
      <sz val="8"/>
      <color indexed="9"/>
      <name val="Arial"/>
      <family val="2"/>
    </font>
    <font>
      <b/>
      <sz val="8"/>
      <name val="Arial"/>
      <family val="2"/>
    </font>
    <font>
      <b/>
      <sz val="10"/>
      <color indexed="8"/>
      <name val="Arial"/>
      <family val="2"/>
    </font>
    <font>
      <b/>
      <sz val="11"/>
      <name val="Times New Roman"/>
      <family val="1"/>
    </font>
    <font>
      <b/>
      <sz val="18"/>
      <color indexed="62"/>
      <name val="Cambria"/>
      <family val="2"/>
    </font>
    <font>
      <b/>
      <sz val="11"/>
      <color indexed="8"/>
      <name val="Calibri"/>
      <family val="2"/>
    </font>
    <font>
      <sz val="11"/>
      <color indexed="10"/>
      <name val="Calibri"/>
      <family val="2"/>
    </font>
    <font>
      <b/>
      <sz val="9"/>
      <color theme="1"/>
      <name val="Arial"/>
      <family val="2"/>
    </font>
    <font>
      <b/>
      <sz val="10"/>
      <color rgb="FFFA7D00"/>
      <name val="Consolas"/>
      <family val="2"/>
    </font>
    <font>
      <b/>
      <sz val="16"/>
      <color rgb="FFFA7D00"/>
      <name val="Consolas"/>
      <family val="2"/>
    </font>
    <font>
      <sz val="10"/>
      <color rgb="FF3F3F76"/>
      <name val="Consolas"/>
      <family val="2"/>
    </font>
    <font>
      <b/>
      <sz val="16"/>
      <name val="Arial"/>
      <family val="2"/>
    </font>
    <font>
      <b/>
      <u val="double"/>
      <sz val="14"/>
      <color rgb="FF002060"/>
      <name val="Calibri"/>
      <family val="2"/>
      <scheme val="minor"/>
    </font>
    <font>
      <sz val="11"/>
      <color rgb="FF006100"/>
      <name val="Calibri"/>
      <family val="2"/>
      <scheme val="minor"/>
    </font>
    <font>
      <b/>
      <sz val="10"/>
      <color rgb="FFFFFF00"/>
      <name val="Arial"/>
      <family val="2"/>
    </font>
    <font>
      <b/>
      <sz val="10"/>
      <color rgb="FFFA7D00"/>
      <name val="Arial"/>
      <family val="2"/>
    </font>
    <font>
      <sz val="10"/>
      <color indexed="62"/>
      <name val="Arial"/>
      <family val="2"/>
    </font>
    <font>
      <b/>
      <sz val="24"/>
      <color rgb="FFFF0000"/>
      <name val="Calibri"/>
      <family val="2"/>
      <scheme val="minor"/>
    </font>
    <font>
      <u/>
      <sz val="10"/>
      <color indexed="12"/>
      <name val="Arial"/>
      <family val="2"/>
    </font>
    <font>
      <b/>
      <sz val="10"/>
      <color rgb="FFFF0000"/>
      <name val="Arial"/>
      <family val="2"/>
    </font>
    <font>
      <b/>
      <sz val="12"/>
      <name val="Calibri"/>
      <family val="2"/>
      <scheme val="minor"/>
    </font>
    <font>
      <b/>
      <sz val="10"/>
      <color rgb="FFFF0000"/>
      <name val="Calibri"/>
      <family val="2"/>
      <scheme val="minor"/>
    </font>
    <font>
      <b/>
      <sz val="10"/>
      <color indexed="10"/>
      <name val="Calibri"/>
      <family val="2"/>
      <scheme val="minor"/>
    </font>
    <font>
      <sz val="10.5"/>
      <name val="Calibri"/>
      <family val="2"/>
      <scheme val="minor"/>
    </font>
    <font>
      <sz val="16"/>
      <name val="Calibri"/>
      <family val="2"/>
      <scheme val="minor"/>
    </font>
    <font>
      <b/>
      <sz val="16"/>
      <color theme="0"/>
      <name val="Calibri"/>
      <family val="2"/>
      <scheme val="minor"/>
    </font>
    <font>
      <sz val="10.5"/>
      <color theme="0"/>
      <name val="Calibri"/>
      <family val="2"/>
      <scheme val="minor"/>
    </font>
    <font>
      <sz val="10.5"/>
      <name val="Arial"/>
      <family val="2"/>
    </font>
    <font>
      <b/>
      <sz val="11"/>
      <color theme="1"/>
      <name val="Calibri"/>
      <family val="2"/>
      <scheme val="minor"/>
    </font>
    <font>
      <b/>
      <sz val="14"/>
      <color rgb="FFFF0000"/>
      <name val="Calibri"/>
      <family val="2"/>
      <scheme val="minor"/>
    </font>
    <font>
      <b/>
      <sz val="8"/>
      <color theme="0"/>
      <name val="Arial"/>
      <family val="2"/>
    </font>
    <font>
      <sz val="10"/>
      <color theme="1"/>
      <name val="Calibri"/>
      <family val="2"/>
      <scheme val="minor"/>
    </font>
    <font>
      <b/>
      <sz val="11"/>
      <color theme="0"/>
      <name val="Calibri"/>
      <family val="2"/>
      <scheme val="minor"/>
    </font>
    <font>
      <b/>
      <sz val="14"/>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1"/>
      <color rgb="FFFF0000"/>
      <name val="Calibri"/>
      <family val="2"/>
      <scheme val="minor"/>
    </font>
    <font>
      <sz val="9"/>
      <color theme="1"/>
      <name val="Calibri"/>
      <family val="2"/>
      <scheme val="minor"/>
    </font>
    <font>
      <b/>
      <sz val="11"/>
      <color rgb="FFFFFFFF"/>
      <name val="Calibri"/>
      <family val="2"/>
      <scheme val="minor"/>
    </font>
    <font>
      <b/>
      <sz val="11"/>
      <color rgb="FFFA7D00"/>
      <name val="Calibri"/>
      <family val="2"/>
      <scheme val="minor"/>
    </font>
    <font>
      <strike/>
      <sz val="11"/>
      <color theme="1"/>
      <name val="Calibri"/>
      <family val="2"/>
      <scheme val="minor"/>
    </font>
    <font>
      <strike/>
      <sz val="11"/>
      <color rgb="FF006100"/>
      <name val="Calibri"/>
      <family val="2"/>
      <scheme val="minor"/>
    </font>
    <font>
      <sz val="10.5"/>
      <color theme="4" tint="-0.499984740745262"/>
      <name val="Calibri"/>
      <family val="2"/>
      <scheme val="minor"/>
    </font>
    <font>
      <sz val="11"/>
      <color theme="4" tint="-0.499984740745262"/>
      <name val="Calibri"/>
      <family val="2"/>
      <scheme val="minor"/>
    </font>
    <font>
      <b/>
      <sz val="11"/>
      <name val="Calibri"/>
      <family val="2"/>
      <scheme val="minor"/>
    </font>
    <font>
      <sz val="10"/>
      <color rgb="FF9C5700"/>
      <name val="Consolas"/>
      <family val="2"/>
    </font>
    <font>
      <sz val="9"/>
      <color theme="6" tint="-0.499984740745262"/>
      <name val="Arial"/>
      <family val="2"/>
    </font>
    <font>
      <b/>
      <sz val="14"/>
      <color indexed="10"/>
      <name val="Calibri"/>
      <family val="2"/>
    </font>
    <font>
      <b/>
      <u/>
      <sz val="10"/>
      <color rgb="FFFF0000"/>
      <name val="Arial"/>
      <family val="2"/>
    </font>
    <font>
      <b/>
      <sz val="12"/>
      <color rgb="FF000080"/>
      <name val="Calibri"/>
      <family val="2"/>
      <scheme val="minor"/>
    </font>
    <font>
      <u/>
      <sz val="10"/>
      <name val="Arial"/>
      <family val="2"/>
    </font>
  </fonts>
  <fills count="53">
    <fill>
      <patternFill patternType="none"/>
    </fill>
    <fill>
      <patternFill patternType="gray125"/>
    </fill>
    <fill>
      <patternFill patternType="solid">
        <fgColor indexed="18"/>
        <bgColor indexed="64"/>
      </patternFill>
    </fill>
    <fill>
      <patternFill patternType="solid">
        <fgColor theme="0"/>
        <bgColor indexed="64"/>
      </patternFill>
    </fill>
    <fill>
      <patternFill patternType="solid">
        <fgColor rgb="FF0350AD"/>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gray0625">
        <fgColor indexed="11"/>
        <bgColor indexed="25"/>
      </patternFill>
    </fill>
    <fill>
      <patternFill patternType="solid">
        <fgColor indexed="4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4"/>
        <bgColor indexed="25"/>
      </patternFill>
    </fill>
    <fill>
      <patternFill patternType="solid">
        <fgColor indexed="26"/>
        <bgColor indexed="64"/>
      </patternFill>
    </fill>
    <fill>
      <patternFill patternType="solid">
        <fgColor indexed="55"/>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F2F2F2"/>
      </patternFill>
    </fill>
    <fill>
      <patternFill patternType="solid">
        <fgColor rgb="FFFFCC99"/>
      </patternFill>
    </fill>
    <fill>
      <patternFill patternType="solid">
        <fgColor rgb="FFC6EFCE"/>
      </patternFill>
    </fill>
    <fill>
      <patternFill patternType="solid">
        <fgColor rgb="FF00B0F0"/>
        <bgColor indexed="64"/>
      </patternFill>
    </fill>
    <fill>
      <patternFill patternType="solid">
        <fgColor rgb="FF0070C0"/>
        <bgColor indexed="64"/>
      </patternFill>
    </fill>
    <fill>
      <patternFill patternType="solid">
        <fgColor theme="1" tint="0.34998626667073579"/>
        <bgColor indexed="64"/>
      </patternFill>
    </fill>
    <fill>
      <patternFill patternType="solid">
        <fgColor rgb="FF000080"/>
        <bgColor indexed="64"/>
      </patternFill>
    </fill>
    <fill>
      <patternFill patternType="solid">
        <fgColor theme="8" tint="-0.249977111117893"/>
        <bgColor indexed="64"/>
      </patternFill>
    </fill>
    <fill>
      <patternFill patternType="solid">
        <fgColor rgb="FF002060"/>
        <bgColor indexed="64"/>
      </patternFill>
    </fill>
    <fill>
      <patternFill patternType="solid">
        <fgColor rgb="FFFFFF0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FEB9C"/>
      </patternFill>
    </fill>
    <fill>
      <patternFill patternType="solid">
        <fgColor theme="8" tint="0.79998168889431442"/>
        <bgColor indexed="64"/>
      </patternFill>
    </fill>
    <fill>
      <patternFill patternType="solid">
        <fgColor theme="6" tint="0.59999389629810485"/>
        <bgColor indexed="64"/>
      </patternFill>
    </fill>
  </fills>
  <borders count="11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theme="0" tint="-0.24994659260841701"/>
      </top>
      <bottom style="thin">
        <color indexed="64"/>
      </bottom>
      <diagonal/>
    </border>
    <border>
      <left style="thin">
        <color auto="1"/>
      </left>
      <right style="thin">
        <color auto="1"/>
      </right>
      <top/>
      <bottom/>
      <diagonal/>
    </border>
    <border>
      <left/>
      <right/>
      <top/>
      <bottom style="medium">
        <color indexed="64"/>
      </bottom>
      <diagonal/>
    </border>
    <border>
      <left/>
      <right/>
      <top style="thin">
        <color indexed="64"/>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style="thin">
        <color indexed="64"/>
      </right>
      <top style="thin">
        <color auto="1"/>
      </top>
      <bottom style="thin">
        <color indexed="64"/>
      </bottom>
      <diagonal/>
    </border>
    <border>
      <left/>
      <right/>
      <top style="thin">
        <color indexed="64"/>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style="thin">
        <color rgb="FF7F7F7F"/>
      </top>
      <bottom/>
      <diagonal/>
    </border>
    <border>
      <left/>
      <right style="thin">
        <color rgb="FF7F7F7F"/>
      </right>
      <top style="thin">
        <color rgb="FF7F7F7F"/>
      </top>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thin">
        <color rgb="FF7F7F7F"/>
      </left>
      <right style="double">
        <color indexed="64"/>
      </right>
      <top/>
      <bottom style="thin">
        <color rgb="FF7F7F7F"/>
      </bottom>
      <diagonal/>
    </border>
    <border>
      <left style="thin">
        <color rgb="FF7F7F7F"/>
      </left>
      <right style="thin">
        <color rgb="FF7F7F7F"/>
      </right>
      <top/>
      <bottom style="thin">
        <color rgb="FF7F7F7F"/>
      </bottom>
      <diagonal/>
    </border>
    <border>
      <left style="thin">
        <color rgb="FF7F7F7F"/>
      </left>
      <right style="double">
        <color indexed="64"/>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7F7F7F"/>
      </top>
      <bottom style="thin">
        <color rgb="FF7F7F7F"/>
      </bottom>
      <diagonal/>
    </border>
    <border>
      <left style="medium">
        <color indexed="64"/>
      </left>
      <right style="medium">
        <color indexed="64"/>
      </right>
      <top style="medium">
        <color indexed="64"/>
      </top>
      <bottom/>
      <diagonal/>
    </border>
    <border>
      <left style="double">
        <color auto="1"/>
      </left>
      <right/>
      <top/>
      <bottom/>
      <diagonal/>
    </border>
    <border>
      <left style="medium">
        <color indexed="64"/>
      </left>
      <right style="medium">
        <color indexed="64"/>
      </right>
      <top/>
      <bottom style="thin">
        <color indexed="64"/>
      </bottom>
      <diagonal/>
    </border>
    <border>
      <left/>
      <right style="thin">
        <color rgb="FF7F7F7F"/>
      </right>
      <top/>
      <bottom/>
      <diagonal/>
    </border>
    <border>
      <left/>
      <right style="thin">
        <color rgb="FF7F7F7F"/>
      </right>
      <top/>
      <bottom style="thin">
        <color indexed="64"/>
      </bottom>
      <diagonal/>
    </border>
    <border>
      <left style="thin">
        <color auto="1"/>
      </left>
      <right style="thin">
        <color indexed="64"/>
      </right>
      <top style="thin">
        <color auto="1"/>
      </top>
      <bottom style="thin">
        <color indexed="64"/>
      </bottom>
      <diagonal/>
    </border>
    <border>
      <left/>
      <right/>
      <top style="thin">
        <color indexed="64"/>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style="thin">
        <color auto="1"/>
      </left>
      <right style="thin">
        <color indexed="64"/>
      </right>
      <top style="thin">
        <color auto="1"/>
      </top>
      <bottom style="thin">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auto="1"/>
      </left>
      <right style="thin">
        <color indexed="64"/>
      </right>
      <top style="thin">
        <color auto="1"/>
      </top>
      <bottom style="thin">
        <color indexed="64"/>
      </bottom>
      <diagonal/>
    </border>
    <border>
      <left/>
      <right/>
      <top style="thin">
        <color indexed="64"/>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style="thin">
        <color auto="1"/>
      </left>
      <right style="thin">
        <color indexed="64"/>
      </right>
      <top style="thin">
        <color auto="1"/>
      </top>
      <bottom style="thin">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auto="1"/>
      </left>
      <right style="thin">
        <color indexed="64"/>
      </right>
      <top style="thin">
        <color auto="1"/>
      </top>
      <bottom style="thin">
        <color indexed="64"/>
      </bottom>
      <diagonal/>
    </border>
    <border>
      <left/>
      <right/>
      <top style="thin">
        <color indexed="64"/>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style="thin">
        <color auto="1"/>
      </left>
      <right style="thin">
        <color indexed="64"/>
      </right>
      <top style="thin">
        <color auto="1"/>
      </top>
      <bottom style="thin">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indexed="64"/>
      </bottom>
      <diagonal/>
    </border>
    <border>
      <left style="thin">
        <color rgb="FF7F7F7F"/>
      </left>
      <right style="thin">
        <color indexed="64"/>
      </right>
      <top style="thin">
        <color rgb="FF7F7F7F"/>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rgb="FF7F7F7F"/>
      </bottom>
      <diagonal/>
    </border>
    <border>
      <left style="thin">
        <color auto="1"/>
      </left>
      <right style="thin">
        <color rgb="FF7F7F7F"/>
      </right>
      <top style="thin">
        <color auto="1"/>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7F7F7F"/>
      </right>
      <top style="thin">
        <color indexed="64"/>
      </top>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indexed="64"/>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7F7F7F"/>
      </right>
      <top style="thin">
        <color auto="1"/>
      </top>
      <bottom style="thin">
        <color auto="1"/>
      </bottom>
      <diagonal/>
    </border>
    <border>
      <left/>
      <right/>
      <top style="thin">
        <color indexed="64"/>
      </top>
      <bottom/>
      <diagonal/>
    </border>
    <border>
      <left/>
      <right style="thin">
        <color indexed="64"/>
      </right>
      <top style="thin">
        <color auto="1"/>
      </top>
      <bottom/>
      <diagonal/>
    </border>
    <border>
      <left style="thin">
        <color auto="1"/>
      </left>
      <right/>
      <top style="thin">
        <color auto="1"/>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s>
  <cellStyleXfs count="1734">
    <xf numFmtId="0" fontId="0" fillId="0" borderId="0"/>
    <xf numFmtId="0" fontId="2" fillId="0" borderId="0"/>
    <xf numFmtId="0" fontId="2" fillId="0" borderId="0" applyNumberFormat="0" applyFill="0" applyBorder="0" applyAlignment="0" applyProtection="0"/>
    <xf numFmtId="164" fontId="2" fillId="0" borderId="0">
      <alignment horizontal="left" wrapText="1"/>
    </xf>
    <xf numFmtId="164" fontId="2" fillId="0" borderId="0">
      <alignment horizontal="left" wrapText="1"/>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164" fontId="2" fillId="0" borderId="0">
      <alignment horizontal="left" wrapText="1"/>
    </xf>
    <xf numFmtId="43" fontId="1" fillId="0" borderId="0" applyFont="0" applyFill="0" applyBorder="0" applyAlignment="0" applyProtection="0"/>
    <xf numFmtId="44" fontId="1"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164" fontId="2" fillId="0" borderId="0">
      <alignment horizontal="left" wrapText="1"/>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6" borderId="0" applyNumberFormat="0" applyBorder="0" applyAlignment="0" applyProtection="0"/>
    <xf numFmtId="0" fontId="32" fillId="13"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9" borderId="0" applyNumberFormat="0" applyBorder="0" applyAlignment="0" applyProtection="0"/>
    <xf numFmtId="0" fontId="32" fillId="13" borderId="0" applyNumberFormat="0" applyBorder="0" applyAlignment="0" applyProtection="0"/>
    <xf numFmtId="0" fontId="32" fillId="6" borderId="0" applyNumberFormat="0" applyBorder="0" applyAlignment="0" applyProtection="0"/>
    <xf numFmtId="0" fontId="21" fillId="14" borderId="8" applyNumberFormat="0" applyFont="0" applyAlignment="0" applyProtection="0">
      <alignment vertical="top"/>
    </xf>
    <xf numFmtId="0" fontId="21" fillId="14" borderId="8" applyNumberFormat="0" applyFont="0" applyAlignment="0" applyProtection="0">
      <alignment vertical="top"/>
    </xf>
    <xf numFmtId="0" fontId="21" fillId="14" borderId="8" applyNumberFormat="0" applyFont="0" applyAlignment="0" applyProtection="0">
      <alignment vertical="top"/>
    </xf>
    <xf numFmtId="0" fontId="21" fillId="15" borderId="9" applyNumberFormat="0" applyFont="0" applyBorder="0" applyProtection="0"/>
    <xf numFmtId="0" fontId="21" fillId="15" borderId="9" applyNumberFormat="0" applyFont="0" applyBorder="0" applyProtection="0"/>
    <xf numFmtId="0" fontId="21" fillId="15" borderId="9" applyNumberFormat="0" applyFont="0" applyBorder="0" applyProtection="0"/>
    <xf numFmtId="0" fontId="32" fillId="13"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9" borderId="0" applyNumberFormat="0" applyBorder="0" applyAlignment="0" applyProtection="0"/>
    <xf numFmtId="0" fontId="33" fillId="20" borderId="0" applyNumberFormat="0" applyBorder="0" applyAlignment="0" applyProtection="0"/>
    <xf numFmtId="3" fontId="34" fillId="21" borderId="0" applyNumberFormat="0" applyBorder="0" applyAlignment="0" applyProtection="0">
      <alignment vertical="top"/>
    </xf>
    <xf numFmtId="3" fontId="34" fillId="21" borderId="0" applyNumberFormat="0" applyBorder="0" applyAlignment="0" applyProtection="0">
      <alignment vertical="top"/>
    </xf>
    <xf numFmtId="0" fontId="35" fillId="0" borderId="0"/>
    <xf numFmtId="0" fontId="36" fillId="0" borderId="0"/>
    <xf numFmtId="0" fontId="37" fillId="22" borderId="10" applyNumberFormat="0" applyBorder="0" applyAlignment="0" applyProtection="0"/>
    <xf numFmtId="0" fontId="38" fillId="5" borderId="11" applyNumberFormat="0" applyAlignment="0" applyProtection="0"/>
    <xf numFmtId="169" fontId="39" fillId="0" borderId="0" applyFont="0" applyAlignment="0"/>
    <xf numFmtId="169" fontId="40" fillId="0" borderId="0" applyFont="0" applyAlignment="0"/>
    <xf numFmtId="169" fontId="36" fillId="0" borderId="0" applyFont="0" applyAlignment="0"/>
    <xf numFmtId="169" fontId="36" fillId="0" borderId="0" applyFont="0" applyAlignment="0"/>
    <xf numFmtId="0" fontId="41" fillId="23" borderId="12" applyNumberFormat="0" applyAlignment="0" applyProtection="0"/>
    <xf numFmtId="170" fontId="39" fillId="0" borderId="13" applyBorder="0">
      <alignment horizontal="center"/>
    </xf>
    <xf numFmtId="170" fontId="40" fillId="0" borderId="13" applyBorder="0">
      <alignment horizontal="center"/>
    </xf>
    <xf numFmtId="170" fontId="36" fillId="0" borderId="13" applyBorder="0">
      <alignment horizontal="center"/>
    </xf>
    <xf numFmtId="170" fontId="36" fillId="0" borderId="13" applyBorder="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42" fillId="0" borderId="0">
      <protection locked="0"/>
    </xf>
    <xf numFmtId="0" fontId="35" fillId="0" borderId="0"/>
    <xf numFmtId="0" fontId="36" fillId="0" borderId="0"/>
    <xf numFmtId="3" fontId="42" fillId="0" borderId="0">
      <protection locked="0"/>
    </xf>
    <xf numFmtId="3" fontId="42" fillId="0" borderId="0">
      <protection locked="0"/>
    </xf>
    <xf numFmtId="0" fontId="35" fillId="0" borderId="0"/>
    <xf numFmtId="0" fontId="36" fillId="0" borderId="0"/>
    <xf numFmtId="171" fontId="39" fillId="0" borderId="7" applyFont="0" applyFill="0" applyBorder="0" applyAlignment="0" applyProtection="0"/>
    <xf numFmtId="171" fontId="40" fillId="0" borderId="7" applyFont="0" applyFill="0" applyBorder="0" applyAlignment="0" applyProtection="0"/>
    <xf numFmtId="171" fontId="36" fillId="0" borderId="7" applyFont="0" applyFill="0" applyBorder="0" applyAlignment="0" applyProtection="0"/>
    <xf numFmtId="171" fontId="36" fillId="0" borderId="7"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2" fontId="42" fillId="0" borderId="0">
      <protection locked="0"/>
    </xf>
    <xf numFmtId="172" fontId="42" fillId="0" borderId="0">
      <protection locked="0"/>
    </xf>
    <xf numFmtId="0" fontId="42" fillId="0" borderId="0">
      <protection locked="0"/>
    </xf>
    <xf numFmtId="0" fontId="42" fillId="0" borderId="0">
      <protection locked="0"/>
    </xf>
    <xf numFmtId="173" fontId="2" fillId="0" borderId="0" applyFont="0" applyFill="0" applyBorder="0" applyAlignment="0" applyProtection="0"/>
    <xf numFmtId="174" fontId="2" fillId="0" borderId="0" applyFont="0" applyFill="0" applyBorder="0" applyAlignment="0" applyProtection="0"/>
    <xf numFmtId="37" fontId="44" fillId="24" borderId="0" applyNumberFormat="0" applyFont="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0" applyProtection="0"/>
    <xf numFmtId="0" fontId="47" fillId="0" borderId="0" applyProtection="0"/>
    <xf numFmtId="0" fontId="24" fillId="0" borderId="0" applyProtection="0"/>
    <xf numFmtId="0" fontId="24" fillId="0" borderId="0" applyProtection="0"/>
    <xf numFmtId="0" fontId="48" fillId="0" borderId="0" applyProtection="0"/>
    <xf numFmtId="0" fontId="48" fillId="0" borderId="0" applyProtection="0"/>
    <xf numFmtId="0" fontId="46" fillId="0" borderId="0" applyProtection="0"/>
    <xf numFmtId="0" fontId="46" fillId="0" borderId="0" applyProtection="0"/>
    <xf numFmtId="0" fontId="46" fillId="0" borderId="0" applyProtection="0"/>
    <xf numFmtId="0" fontId="49" fillId="0" borderId="0" applyProtection="0"/>
    <xf numFmtId="0" fontId="49" fillId="0" borderId="0" applyProtection="0"/>
    <xf numFmtId="0" fontId="50" fillId="0" borderId="0" applyProtection="0"/>
    <xf numFmtId="0" fontId="50" fillId="0" borderId="0" applyProtection="0"/>
    <xf numFmtId="0" fontId="51" fillId="0" borderId="0" applyProtection="0"/>
    <xf numFmtId="0" fontId="51" fillId="0" borderId="0" applyProtection="0"/>
    <xf numFmtId="176" fontId="42" fillId="0" borderId="0">
      <protection locked="0"/>
    </xf>
    <xf numFmtId="176" fontId="42" fillId="0" borderId="0">
      <protection locked="0"/>
    </xf>
    <xf numFmtId="0" fontId="52" fillId="15" borderId="0" applyNumberFormat="0" applyBorder="0" applyAlignment="0" applyProtection="0"/>
    <xf numFmtId="5" fontId="21" fillId="14" borderId="8" applyNumberFormat="0" applyAlignment="0" applyProtection="0">
      <alignment vertical="top"/>
    </xf>
    <xf numFmtId="5" fontId="21" fillId="14" borderId="8" applyNumberFormat="0" applyAlignment="0" applyProtection="0">
      <alignment vertical="top"/>
    </xf>
    <xf numFmtId="5" fontId="21" fillId="14" borderId="8" applyNumberFormat="0" applyAlignment="0" applyProtection="0">
      <alignment vertical="top"/>
    </xf>
    <xf numFmtId="38" fontId="24" fillId="25" borderId="0" applyNumberFormat="0" applyBorder="0" applyAlignment="0" applyProtection="0"/>
    <xf numFmtId="38" fontId="24" fillId="25" borderId="0" applyNumberFormat="0" applyBorder="0" applyAlignment="0" applyProtection="0"/>
    <xf numFmtId="38" fontId="24" fillId="25" borderId="0" applyNumberFormat="0" applyBorder="0" applyAlignment="0" applyProtection="0"/>
    <xf numFmtId="38" fontId="24" fillId="25" borderId="0" applyNumberFormat="0" applyBorder="0" applyAlignment="0" applyProtection="0"/>
    <xf numFmtId="0" fontId="53" fillId="26" borderId="0" applyProtection="0"/>
    <xf numFmtId="0" fontId="54" fillId="0" borderId="14" applyNumberFormat="0" applyFill="0" applyAlignment="0" applyProtection="0"/>
    <xf numFmtId="0" fontId="55" fillId="0" borderId="15" applyNumberFormat="0" applyFill="0" applyAlignment="0" applyProtection="0"/>
    <xf numFmtId="0" fontId="56" fillId="0" borderId="16" applyNumberFormat="0" applyFill="0" applyAlignment="0" applyProtection="0"/>
    <xf numFmtId="0" fontId="56" fillId="0" borderId="0" applyNumberFormat="0" applyFill="0" applyBorder="0" applyAlignment="0" applyProtection="0"/>
    <xf numFmtId="0" fontId="53" fillId="26" borderId="0" applyProtection="0"/>
    <xf numFmtId="0" fontId="2" fillId="0" borderId="0" applyNumberFormat="0" applyFill="0" applyBorder="0" applyProtection="0">
      <alignment wrapText="1"/>
    </xf>
    <xf numFmtId="0" fontId="2" fillId="0" borderId="0" applyNumberFormat="0" applyFill="0" applyBorder="0" applyProtection="0">
      <alignment wrapText="1"/>
    </xf>
    <xf numFmtId="0" fontId="2" fillId="0" borderId="0" applyNumberFormat="0" applyFill="0" applyBorder="0" applyProtection="0">
      <alignment wrapText="1"/>
    </xf>
    <xf numFmtId="0" fontId="2" fillId="0" borderId="0" applyNumberFormat="0" applyFill="0" applyBorder="0" applyProtection="0">
      <alignment wrapText="1"/>
    </xf>
    <xf numFmtId="0" fontId="2" fillId="0" borderId="0" applyNumberFormat="0" applyFill="0" applyBorder="0" applyProtection="0">
      <alignment wrapText="1"/>
    </xf>
    <xf numFmtId="0" fontId="2" fillId="0" borderId="0" applyNumberFormat="0" applyFill="0" applyBorder="0" applyProtection="0">
      <alignment wrapText="1"/>
    </xf>
    <xf numFmtId="0" fontId="2" fillId="0" borderId="0" applyNumberFormat="0" applyFill="0" applyBorder="0" applyProtection="0">
      <alignment wrapText="1"/>
    </xf>
    <xf numFmtId="0" fontId="2" fillId="0" borderId="0" applyNumberFormat="0" applyFill="0" applyBorder="0" applyProtection="0">
      <alignment wrapText="1"/>
    </xf>
    <xf numFmtId="0" fontId="2" fillId="0" borderId="0" applyNumberFormat="0" applyFill="0" applyBorder="0" applyProtection="0">
      <alignment horizontal="justify" vertical="top" wrapText="1"/>
    </xf>
    <xf numFmtId="0" fontId="2" fillId="0" borderId="0" applyNumberFormat="0" applyFill="0" applyBorder="0" applyProtection="0">
      <alignment horizontal="justify" vertical="top" wrapText="1"/>
    </xf>
    <xf numFmtId="0" fontId="2" fillId="0" borderId="0" applyNumberFormat="0" applyFill="0" applyBorder="0" applyProtection="0">
      <alignment horizontal="justify" vertical="top" wrapText="1"/>
    </xf>
    <xf numFmtId="0" fontId="2" fillId="0" borderId="0" applyNumberFormat="0" applyFill="0" applyBorder="0" applyProtection="0">
      <alignment horizontal="justify" vertical="top" wrapText="1"/>
    </xf>
    <xf numFmtId="0" fontId="2" fillId="0" borderId="0" applyNumberFormat="0" applyFill="0" applyBorder="0" applyProtection="0">
      <alignment horizontal="justify" vertical="top" wrapText="1"/>
    </xf>
    <xf numFmtId="0" fontId="2" fillId="0" borderId="0" applyNumberFormat="0" applyFill="0" applyBorder="0" applyProtection="0">
      <alignment horizontal="justify" vertical="top" wrapText="1"/>
    </xf>
    <xf numFmtId="0" fontId="2" fillId="0" borderId="0" applyNumberFormat="0" applyFill="0" applyBorder="0" applyProtection="0">
      <alignment horizontal="justify" vertical="top" wrapText="1"/>
    </xf>
    <xf numFmtId="0" fontId="2" fillId="0" borderId="0" applyNumberFormat="0" applyFill="0" applyBorder="0" applyProtection="0">
      <alignment horizontal="justify" vertical="top" wrapText="1"/>
    </xf>
    <xf numFmtId="0" fontId="5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0" fontId="24" fillId="22" borderId="17" applyNumberFormat="0" applyBorder="0" applyAlignment="0" applyProtection="0"/>
    <xf numFmtId="10" fontId="24" fillId="22" borderId="17" applyNumberFormat="0" applyBorder="0" applyAlignment="0" applyProtection="0"/>
    <xf numFmtId="10" fontId="24" fillId="22" borderId="17" applyNumberFormat="0" applyBorder="0" applyAlignment="0" applyProtection="0"/>
    <xf numFmtId="10" fontId="24" fillId="22" borderId="17" applyNumberFormat="0" applyBorder="0" applyAlignment="0" applyProtection="0"/>
    <xf numFmtId="0" fontId="58" fillId="6" borderId="11" applyNumberFormat="0" applyAlignment="0" applyProtection="0"/>
    <xf numFmtId="0" fontId="58" fillId="6" borderId="11" applyNumberFormat="0" applyAlignment="0" applyProtection="0"/>
    <xf numFmtId="0" fontId="58" fillId="6" borderId="11" applyNumberFormat="0" applyAlignment="0" applyProtection="0"/>
    <xf numFmtId="0" fontId="58" fillId="6" borderId="11" applyNumberFormat="0" applyAlignment="0" applyProtection="0"/>
    <xf numFmtId="177" fontId="21" fillId="0" borderId="0" applyFill="0" applyBorder="0" applyAlignment="0" applyProtection="0">
      <alignment horizontal="center"/>
    </xf>
    <xf numFmtId="177" fontId="21" fillId="0" borderId="0" applyFill="0" applyBorder="0" applyAlignment="0" applyProtection="0">
      <alignment horizontal="center"/>
    </xf>
    <xf numFmtId="177" fontId="21" fillId="0" borderId="0" applyFill="0" applyBorder="0" applyAlignment="0" applyProtection="0">
      <alignment horizontal="center"/>
    </xf>
    <xf numFmtId="0" fontId="59" fillId="0" borderId="18" applyNumberFormat="0" applyFill="0" applyAlignment="0" applyProtection="0"/>
    <xf numFmtId="178" fontId="21" fillId="0" borderId="0" applyFill="0" applyBorder="0" applyAlignment="0" applyProtection="0">
      <alignment horizontal="center"/>
    </xf>
    <xf numFmtId="178" fontId="21" fillId="0" borderId="0" applyFill="0" applyBorder="0" applyAlignment="0" applyProtection="0">
      <alignment horizontal="center"/>
    </xf>
    <xf numFmtId="41"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60" fillId="11" borderId="0" applyNumberFormat="0" applyBorder="0" applyAlignment="0" applyProtection="0"/>
    <xf numFmtId="0" fontId="44" fillId="0" borderId="0" applyFont="0" applyFill="0" applyBorder="0" applyAlignment="0" applyProtection="0">
      <alignment horizontal="center"/>
    </xf>
    <xf numFmtId="0" fontId="6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75" fontId="26" fillId="0" borderId="0"/>
    <xf numFmtId="175" fontId="26" fillId="0" borderId="0"/>
    <xf numFmtId="175" fontId="26" fillId="0" borderId="0"/>
    <xf numFmtId="175" fontId="26" fillId="0" borderId="0"/>
    <xf numFmtId="175" fontId="26" fillId="0" borderId="0"/>
    <xf numFmtId="175" fontId="26" fillId="0" borderId="0"/>
    <xf numFmtId="0" fontId="2" fillId="0" borderId="0" applyNumberFormat="0" applyFill="0" applyBorder="0" applyAlignment="0" applyProtection="0"/>
    <xf numFmtId="164" fontId="2" fillId="0" borderId="0">
      <alignment horizontal="left" wrapText="1"/>
    </xf>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75" fontId="26"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xf numFmtId="0" fontId="2" fillId="0" borderId="0" applyNumberFormat="0" applyFill="0" applyBorder="0" applyAlignment="0" applyProtection="0"/>
    <xf numFmtId="0" fontId="26"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75" fontId="26" fillId="0" borderId="0"/>
    <xf numFmtId="175" fontId="26" fillId="0" borderId="0"/>
    <xf numFmtId="175" fontId="26" fillId="0" borderId="0"/>
    <xf numFmtId="175" fontId="26" fillId="0" borderId="0"/>
    <xf numFmtId="175" fontId="26" fillId="0" borderId="0"/>
    <xf numFmtId="175" fontId="26" fillId="0" borderId="0"/>
    <xf numFmtId="175" fontId="26" fillId="0" borderId="0"/>
    <xf numFmtId="175" fontId="26" fillId="0" borderId="0"/>
    <xf numFmtId="175" fontId="26" fillId="0" borderId="0"/>
    <xf numFmtId="0" fontId="2" fillId="7" borderId="19" applyNumberFormat="0" applyFont="0" applyAlignment="0" applyProtection="0"/>
    <xf numFmtId="0" fontId="2" fillId="7" borderId="19" applyNumberFormat="0" applyFont="0" applyAlignment="0" applyProtection="0"/>
    <xf numFmtId="0" fontId="2" fillId="7" borderId="19" applyNumberFormat="0" applyFont="0" applyAlignment="0" applyProtection="0"/>
    <xf numFmtId="0" fontId="2" fillId="7" borderId="19" applyNumberFormat="0" applyFont="0" applyAlignment="0" applyProtection="0"/>
    <xf numFmtId="0" fontId="2" fillId="7" borderId="19" applyNumberFormat="0" applyFont="0" applyAlignment="0" applyProtection="0"/>
    <xf numFmtId="0" fontId="2" fillId="7" borderId="19" applyNumberFormat="0" applyFont="0" applyAlignment="0" applyProtection="0"/>
    <xf numFmtId="0" fontId="2" fillId="7" borderId="19" applyNumberFormat="0" applyFont="0" applyAlignment="0" applyProtection="0"/>
    <xf numFmtId="0" fontId="62" fillId="5" borderId="20" applyNumberFormat="0" applyAlignment="0" applyProtection="0"/>
    <xf numFmtId="0" fontId="35" fillId="0" borderId="0"/>
    <xf numFmtId="0" fontId="36" fillId="0" borderId="0"/>
    <xf numFmtId="9" fontId="63" fillId="0" borderId="0" applyFont="0" applyFill="0" applyBorder="0" applyAlignment="0" applyProtection="0"/>
    <xf numFmtId="10" fontId="63"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alignment vertical="top"/>
    </xf>
    <xf numFmtId="9" fontId="2" fillId="0" borderId="0" applyFont="0" applyFill="0" applyBorder="0" applyAlignment="0" applyProtection="0">
      <alignment vertical="top"/>
    </xf>
    <xf numFmtId="9" fontId="2" fillId="0" borderId="0" applyFont="0" applyFill="0" applyBorder="0" applyAlignment="0" applyProtection="0">
      <alignment vertical="top"/>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3" fontId="21" fillId="27" borderId="0" applyNumberFormat="0" applyBorder="0" applyAlignment="0" applyProtection="0">
      <alignment vertical="top"/>
    </xf>
    <xf numFmtId="3" fontId="21" fillId="27" borderId="0" applyNumberFormat="0" applyBorder="0" applyAlignment="0" applyProtection="0">
      <alignment vertical="top"/>
    </xf>
    <xf numFmtId="3" fontId="21" fillId="27" borderId="0" applyNumberFormat="0" applyBorder="0" applyAlignment="0" applyProtection="0">
      <alignment vertical="top"/>
    </xf>
    <xf numFmtId="3" fontId="21" fillId="28" borderId="0" applyNumberFormat="0" applyFont="0" applyBorder="0" applyAlignment="0" applyProtection="0">
      <alignment vertical="top"/>
    </xf>
    <xf numFmtId="3" fontId="21" fillId="28" borderId="0" applyNumberFormat="0" applyFont="0" applyBorder="0" applyAlignment="0" applyProtection="0">
      <alignment vertical="top"/>
    </xf>
    <xf numFmtId="3" fontId="21" fillId="28" borderId="0" applyNumberFormat="0" applyFont="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0" fontId="21" fillId="0" borderId="0" applyFont="0" applyFill="0" applyBorder="0" applyAlignment="0" applyProtection="0">
      <alignment vertical="top"/>
    </xf>
    <xf numFmtId="179" fontId="64" fillId="0" borderId="0" applyFill="0" applyBorder="0" applyAlignment="0" applyProtection="0">
      <alignment horizontal="center"/>
    </xf>
    <xf numFmtId="179" fontId="64" fillId="0" borderId="0" applyFill="0" applyBorder="0" applyAlignment="0" applyProtection="0">
      <alignment horizontal="center"/>
    </xf>
    <xf numFmtId="0" fontId="2" fillId="29" borderId="0"/>
    <xf numFmtId="164" fontId="2" fillId="0" borderId="0">
      <alignment horizontal="left" wrapText="1"/>
    </xf>
    <xf numFmtId="164" fontId="2" fillId="0" borderId="0">
      <alignment horizontal="left" wrapText="1"/>
    </xf>
    <xf numFmtId="0" fontId="65" fillId="30" borderId="0" applyNumberFormat="0" applyBorder="0" applyAlignment="0" applyProtection="0"/>
    <xf numFmtId="0" fontId="65" fillId="30"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30" borderId="0" applyNumberFormat="0" applyBorder="0" applyAlignment="0" applyProtection="0"/>
    <xf numFmtId="0" fontId="67" fillId="30"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Protection="0">
      <alignment horizontal="center"/>
    </xf>
    <xf numFmtId="0" fontId="68" fillId="31" borderId="0" applyNumberFormat="0" applyBorder="0" applyProtection="0">
      <alignment horizontal="center"/>
    </xf>
    <xf numFmtId="0" fontId="68" fillId="31" borderId="0" applyNumberFormat="0" applyBorder="0" applyProtection="0">
      <alignment horizontal="center"/>
    </xf>
    <xf numFmtId="0" fontId="69" fillId="31" borderId="0" applyNumberFormat="0" applyBorder="0" applyAlignment="0" applyProtection="0"/>
    <xf numFmtId="0" fontId="69" fillId="31" borderId="0" applyNumberFormat="0" applyBorder="0" applyAlignment="0" applyProtection="0"/>
    <xf numFmtId="0" fontId="2" fillId="0" borderId="0" applyNumberFormat="0" applyFont="0" applyFill="0" applyBorder="0" applyProtection="0">
      <alignment horizontal="right"/>
    </xf>
    <xf numFmtId="0" fontId="2" fillId="0" borderId="0" applyNumberFormat="0" applyFont="0" applyFill="0" applyBorder="0" applyProtection="0">
      <alignment horizontal="right"/>
    </xf>
    <xf numFmtId="0" fontId="2" fillId="0" borderId="0" applyNumberFormat="0" applyFont="0" applyFill="0" applyBorder="0" applyProtection="0">
      <alignment horizontal="right"/>
    </xf>
    <xf numFmtId="0" fontId="2" fillId="0" borderId="0" applyNumberFormat="0" applyFont="0" applyFill="0" applyBorder="0" applyProtection="0">
      <alignment horizontal="right"/>
    </xf>
    <xf numFmtId="0" fontId="2" fillId="0" borderId="0" applyNumberFormat="0" applyFont="0" applyFill="0" applyBorder="0" applyProtection="0">
      <alignment horizontal="right"/>
    </xf>
    <xf numFmtId="0" fontId="2" fillId="0" borderId="0" applyNumberFormat="0" applyFont="0" applyFill="0" applyBorder="0" applyProtection="0">
      <alignment horizontal="right"/>
    </xf>
    <xf numFmtId="0" fontId="2" fillId="0" borderId="0" applyNumberFormat="0" applyFont="0" applyFill="0" applyBorder="0" applyProtection="0">
      <alignment horizontal="right"/>
    </xf>
    <xf numFmtId="0" fontId="2" fillId="0" borderId="0" applyNumberFormat="0" applyFont="0" applyFill="0" applyBorder="0" applyProtection="0">
      <alignment horizontal="right"/>
    </xf>
    <xf numFmtId="0" fontId="2" fillId="0" borderId="0" applyNumberFormat="0" applyFont="0" applyFill="0" applyBorder="0" applyProtection="0">
      <alignment horizontal="left"/>
    </xf>
    <xf numFmtId="0" fontId="2" fillId="0" borderId="0" applyNumberFormat="0" applyFont="0" applyFill="0" applyBorder="0" applyProtection="0">
      <alignment horizontal="left"/>
    </xf>
    <xf numFmtId="0" fontId="2" fillId="0" borderId="0" applyNumberFormat="0" applyFont="0" applyFill="0" applyBorder="0" applyProtection="0">
      <alignment horizontal="left"/>
    </xf>
    <xf numFmtId="0" fontId="2" fillId="0" borderId="0" applyNumberFormat="0" applyFont="0" applyFill="0" applyBorder="0" applyProtection="0">
      <alignment horizontal="left"/>
    </xf>
    <xf numFmtId="0" fontId="2" fillId="0" borderId="0" applyNumberFormat="0" applyFont="0" applyFill="0" applyBorder="0" applyProtection="0">
      <alignment horizontal="left"/>
    </xf>
    <xf numFmtId="0" fontId="2" fillId="0" borderId="0" applyNumberFormat="0" applyFont="0" applyFill="0" applyBorder="0" applyProtection="0">
      <alignment horizontal="left"/>
    </xf>
    <xf numFmtId="0" fontId="2" fillId="0" borderId="0" applyNumberFormat="0" applyFont="0" applyFill="0" applyBorder="0" applyProtection="0">
      <alignment horizontal="left"/>
    </xf>
    <xf numFmtId="0" fontId="2" fillId="0" borderId="0" applyNumberFormat="0" applyFont="0" applyFill="0" applyBorder="0" applyProtection="0">
      <alignment horizontal="left"/>
    </xf>
    <xf numFmtId="0" fontId="24" fillId="0" borderId="0" applyNumberFormat="0" applyFill="0" applyBorder="0" applyAlignment="0" applyProtection="0"/>
    <xf numFmtId="0" fontId="24"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 fillId="0" borderId="6" applyNumberFormat="0" applyFont="0" applyFill="0" applyAlignment="0" applyProtection="0"/>
    <xf numFmtId="0" fontId="2" fillId="0" borderId="6" applyNumberFormat="0" applyFont="0" applyFill="0" applyAlignment="0" applyProtection="0"/>
    <xf numFmtId="0" fontId="2" fillId="0" borderId="6" applyNumberFormat="0" applyFont="0" applyFill="0" applyAlignment="0" applyProtection="0"/>
    <xf numFmtId="0" fontId="2" fillId="0" borderId="6" applyNumberFormat="0" applyFont="0" applyFill="0" applyAlignment="0" applyProtection="0"/>
    <xf numFmtId="0" fontId="2" fillId="0" borderId="6" applyNumberFormat="0" applyFont="0" applyFill="0" applyAlignment="0" applyProtection="0"/>
    <xf numFmtId="0" fontId="2" fillId="0" borderId="6" applyNumberFormat="0" applyFont="0" applyFill="0" applyAlignment="0" applyProtection="0"/>
    <xf numFmtId="0" fontId="2" fillId="0" borderId="6" applyNumberFormat="0" applyFont="0" applyFill="0" applyAlignment="0" applyProtection="0"/>
    <xf numFmtId="0" fontId="2" fillId="0" borderId="6" applyNumberFormat="0" applyFont="0" applyFill="0" applyAlignment="0" applyProtection="0"/>
    <xf numFmtId="0" fontId="43" fillId="0" borderId="0" applyNumberFormat="0" applyBorder="0" applyAlignment="0"/>
    <xf numFmtId="0" fontId="43" fillId="0" borderId="0" applyNumberFormat="0" applyBorder="0" applyAlignment="0"/>
    <xf numFmtId="0" fontId="43" fillId="0" borderId="0" applyNumberFormat="0" applyBorder="0" applyAlignment="0"/>
    <xf numFmtId="0" fontId="71" fillId="0" borderId="0" applyNumberFormat="0" applyBorder="0" applyAlignment="0"/>
    <xf numFmtId="0" fontId="71" fillId="0" borderId="0" applyNumberFormat="0" applyBorder="0" applyAlignment="0"/>
    <xf numFmtId="0" fontId="71" fillId="0" borderId="0" applyNumberFormat="0" applyBorder="0" applyAlignment="0"/>
    <xf numFmtId="40" fontId="72" fillId="0" borderId="0"/>
    <xf numFmtId="0" fontId="73" fillId="0" borderId="0" applyNumberFormat="0" applyFill="0" applyBorder="0" applyAlignment="0" applyProtection="0"/>
    <xf numFmtId="0" fontId="74" fillId="0" borderId="21" applyNumberFormat="0" applyFill="0" applyAlignment="0" applyProtection="0"/>
    <xf numFmtId="182" fontId="2" fillId="0" borderId="0" applyFont="0" applyFill="0" applyBorder="0" applyAlignment="0" applyProtection="0"/>
    <xf numFmtId="183" fontId="2" fillId="0" borderId="0" applyFont="0" applyFill="0" applyBorder="0" applyAlignment="0" applyProtection="0"/>
    <xf numFmtId="0" fontId="75" fillId="0" borderId="0" applyNumberFormat="0" applyFill="0" applyBorder="0" applyAlignment="0" applyProtection="0"/>
    <xf numFmtId="14" fontId="2" fillId="22" borderId="17" applyNumberFormat="0" applyFont="0" applyAlignment="0" applyProtection="0">
      <alignment horizontal="centerContinuous"/>
    </xf>
    <xf numFmtId="14" fontId="2" fillId="22" borderId="17" applyNumberFormat="0" applyFont="0" applyAlignment="0" applyProtection="0">
      <alignment horizontal="centerContinuous"/>
    </xf>
    <xf numFmtId="14" fontId="2" fillId="22" borderId="17" applyNumberFormat="0" applyFont="0" applyAlignment="0" applyProtection="0">
      <alignment horizontal="centerContinuous"/>
    </xf>
    <xf numFmtId="14" fontId="2" fillId="22" borderId="17" applyNumberFormat="0" applyFont="0" applyAlignment="0" applyProtection="0">
      <alignment horizontal="centerContinuous"/>
    </xf>
    <xf numFmtId="14" fontId="2" fillId="22" borderId="17" applyNumberFormat="0" applyFont="0" applyAlignment="0" applyProtection="0">
      <alignment horizontal="centerContinuous"/>
    </xf>
    <xf numFmtId="14" fontId="2" fillId="22" borderId="17" applyNumberFormat="0" applyFont="0" applyAlignment="0" applyProtection="0">
      <alignment horizontal="centerContinuous"/>
    </xf>
    <xf numFmtId="14" fontId="2" fillId="22" borderId="17" applyNumberFormat="0" applyFont="0" applyAlignment="0" applyProtection="0">
      <alignment horizontal="centerContinuous"/>
    </xf>
    <xf numFmtId="14" fontId="2" fillId="22" borderId="17" applyNumberFormat="0" applyFont="0" applyAlignment="0" applyProtection="0">
      <alignment horizontal="centerContinuous"/>
    </xf>
    <xf numFmtId="164" fontId="2" fillId="0" borderId="0">
      <alignment horizontal="left" wrapText="1"/>
    </xf>
    <xf numFmtId="0" fontId="21" fillId="14" borderId="26" applyNumberFormat="0" applyFont="0" applyAlignment="0" applyProtection="0">
      <alignment vertical="top"/>
    </xf>
    <xf numFmtId="0" fontId="21" fillId="14" borderId="26" applyNumberFormat="0" applyFont="0" applyAlignment="0" applyProtection="0">
      <alignment vertical="top"/>
    </xf>
    <xf numFmtId="0" fontId="21" fillId="14" borderId="26" applyNumberFormat="0" applyFont="0" applyAlignment="0" applyProtection="0">
      <alignment vertical="top"/>
    </xf>
    <xf numFmtId="0" fontId="21" fillId="15" borderId="27" applyNumberFormat="0" applyFont="0" applyBorder="0" applyProtection="0"/>
    <xf numFmtId="0" fontId="21" fillId="15" borderId="27" applyNumberFormat="0" applyFont="0" applyBorder="0" applyProtection="0"/>
    <xf numFmtId="0" fontId="21" fillId="15" borderId="27" applyNumberFormat="0" applyFont="0" applyBorder="0" applyProtection="0"/>
    <xf numFmtId="0" fontId="38" fillId="5" borderId="28" applyNumberFormat="0" applyAlignment="0" applyProtection="0"/>
    <xf numFmtId="0" fontId="2" fillId="7" borderId="32" applyNumberFormat="0" applyFont="0" applyAlignment="0" applyProtection="0"/>
    <xf numFmtId="0" fontId="2" fillId="7" borderId="32" applyNumberFormat="0" applyFont="0" applyAlignment="0" applyProtection="0"/>
    <xf numFmtId="0" fontId="2" fillId="7" borderId="32" applyNumberFormat="0" applyFont="0" applyAlignment="0" applyProtection="0"/>
    <xf numFmtId="0" fontId="2" fillId="7" borderId="32" applyNumberFormat="0" applyFont="0" applyAlignment="0" applyProtection="0"/>
    <xf numFmtId="0" fontId="2" fillId="7" borderId="32" applyNumberFormat="0" applyFont="0" applyAlignment="0" applyProtection="0"/>
    <xf numFmtId="0" fontId="2" fillId="7" borderId="32" applyNumberFormat="0" applyFont="0" applyAlignment="0" applyProtection="0"/>
    <xf numFmtId="0" fontId="2" fillId="7" borderId="32" applyNumberFormat="0" applyFont="0" applyAlignment="0" applyProtection="0"/>
    <xf numFmtId="0" fontId="58" fillId="6" borderId="31" applyNumberFormat="0" applyAlignment="0" applyProtection="0"/>
    <xf numFmtId="0" fontId="58" fillId="6" borderId="31" applyNumberFormat="0" applyAlignment="0" applyProtection="0"/>
    <xf numFmtId="0" fontId="58" fillId="6" borderId="31" applyNumberFormat="0" applyAlignment="0" applyProtection="0"/>
    <xf numFmtId="0" fontId="58" fillId="6" borderId="31" applyNumberFormat="0" applyAlignment="0" applyProtection="0"/>
    <xf numFmtId="171" fontId="39" fillId="0" borderId="25" applyFont="0" applyFill="0" applyBorder="0" applyAlignment="0" applyProtection="0"/>
    <xf numFmtId="171" fontId="40" fillId="0" borderId="25" applyFont="0" applyFill="0" applyBorder="0" applyAlignment="0" applyProtection="0"/>
    <xf numFmtId="171" fontId="36" fillId="0" borderId="25" applyFont="0" applyFill="0" applyBorder="0" applyAlignment="0" applyProtection="0"/>
    <xf numFmtId="171" fontId="36" fillId="0" borderId="25" applyFont="0" applyFill="0" applyBorder="0" applyAlignment="0" applyProtection="0"/>
    <xf numFmtId="5" fontId="21" fillId="14" borderId="29" applyNumberFormat="0" applyAlignment="0" applyProtection="0">
      <alignment vertical="top"/>
    </xf>
    <xf numFmtId="5" fontId="21" fillId="14" borderId="29" applyNumberFormat="0" applyAlignment="0" applyProtection="0">
      <alignment vertical="top"/>
    </xf>
    <xf numFmtId="5" fontId="21" fillId="14" borderId="29" applyNumberFormat="0" applyAlignment="0" applyProtection="0">
      <alignment vertical="top"/>
    </xf>
    <xf numFmtId="5" fontId="21" fillId="14" borderId="26" applyNumberFormat="0" applyAlignment="0" applyProtection="0">
      <alignment vertical="top"/>
    </xf>
    <xf numFmtId="5" fontId="21" fillId="14" borderId="26" applyNumberFormat="0" applyAlignment="0" applyProtection="0">
      <alignment vertical="top"/>
    </xf>
    <xf numFmtId="5" fontId="21" fillId="14" borderId="26" applyNumberFormat="0" applyAlignment="0" applyProtection="0">
      <alignment vertical="top"/>
    </xf>
    <xf numFmtId="171" fontId="36" fillId="0" borderId="23" applyFont="0" applyFill="0" applyBorder="0" applyAlignment="0" applyProtection="0"/>
    <xf numFmtId="171" fontId="36" fillId="0" borderId="23" applyFont="0" applyFill="0" applyBorder="0" applyAlignment="0" applyProtection="0"/>
    <xf numFmtId="171" fontId="40" fillId="0" borderId="23" applyFont="0" applyFill="0" applyBorder="0" applyAlignment="0" applyProtection="0"/>
    <xf numFmtId="171" fontId="39" fillId="0" borderId="23" applyFont="0" applyFill="0" applyBorder="0" applyAlignment="0" applyProtection="0"/>
    <xf numFmtId="10" fontId="24" fillId="22" borderId="24" applyNumberFormat="0" applyBorder="0" applyAlignment="0" applyProtection="0"/>
    <xf numFmtId="10" fontId="24" fillId="22" borderId="24" applyNumberFormat="0" applyBorder="0" applyAlignment="0" applyProtection="0"/>
    <xf numFmtId="10" fontId="24" fillId="22" borderId="24" applyNumberFormat="0" applyBorder="0" applyAlignment="0" applyProtection="0"/>
    <xf numFmtId="10" fontId="24" fillId="22" borderId="24" applyNumberFormat="0" applyBorder="0" applyAlignment="0" applyProtection="0"/>
    <xf numFmtId="0" fontId="58" fillId="6" borderId="28" applyNumberFormat="0" applyAlignment="0" applyProtection="0"/>
    <xf numFmtId="0" fontId="58" fillId="6" borderId="28" applyNumberFormat="0" applyAlignment="0" applyProtection="0"/>
    <xf numFmtId="0" fontId="58" fillId="6" borderId="28" applyNumberFormat="0" applyAlignment="0" applyProtection="0"/>
    <xf numFmtId="0" fontId="58" fillId="6" borderId="28" applyNumberFormat="0" applyAlignment="0" applyProtection="0"/>
    <xf numFmtId="0" fontId="38" fillId="5" borderId="31" applyNumberFormat="0" applyAlignment="0" applyProtection="0"/>
    <xf numFmtId="0" fontId="21" fillId="15" borderId="30" applyNumberFormat="0" applyFont="0" applyBorder="0" applyProtection="0"/>
    <xf numFmtId="0" fontId="21" fillId="15" borderId="30" applyNumberFormat="0" applyFont="0" applyBorder="0" applyProtection="0"/>
    <xf numFmtId="0" fontId="21" fillId="15" borderId="30" applyNumberFormat="0" applyFont="0" applyBorder="0" applyProtection="0"/>
    <xf numFmtId="0" fontId="21" fillId="14" borderId="29" applyNumberFormat="0" applyFont="0" applyAlignment="0" applyProtection="0">
      <alignment vertical="top"/>
    </xf>
    <xf numFmtId="0" fontId="21" fillId="14" borderId="29" applyNumberFormat="0" applyFont="0" applyAlignment="0" applyProtection="0">
      <alignment vertical="top"/>
    </xf>
    <xf numFmtId="0" fontId="21" fillId="14" borderId="29" applyNumberFormat="0" applyFont="0" applyAlignment="0" applyProtection="0">
      <alignment vertical="top"/>
    </xf>
    <xf numFmtId="14" fontId="2" fillId="22" borderId="24" applyNumberFormat="0" applyFont="0" applyAlignment="0" applyProtection="0">
      <alignment horizontal="centerContinuous"/>
    </xf>
    <xf numFmtId="14" fontId="2" fillId="22" borderId="24" applyNumberFormat="0" applyFont="0" applyAlignment="0" applyProtection="0">
      <alignment horizontal="centerContinuous"/>
    </xf>
    <xf numFmtId="14" fontId="2" fillId="22" borderId="24" applyNumberFormat="0" applyFont="0" applyAlignment="0" applyProtection="0">
      <alignment horizontal="centerContinuous"/>
    </xf>
    <xf numFmtId="14" fontId="2" fillId="22" borderId="24" applyNumberFormat="0" applyFont="0" applyAlignment="0" applyProtection="0">
      <alignment horizontal="centerContinuous"/>
    </xf>
    <xf numFmtId="14" fontId="2" fillId="22" borderId="24" applyNumberFormat="0" applyFont="0" applyAlignment="0" applyProtection="0">
      <alignment horizontal="centerContinuous"/>
    </xf>
    <xf numFmtId="14" fontId="2" fillId="22" borderId="24" applyNumberFormat="0" applyFont="0" applyAlignment="0" applyProtection="0">
      <alignment horizontal="centerContinuous"/>
    </xf>
    <xf numFmtId="14" fontId="2" fillId="22" borderId="24" applyNumberFormat="0" applyFont="0" applyAlignment="0" applyProtection="0">
      <alignment horizontal="centerContinuous"/>
    </xf>
    <xf numFmtId="14" fontId="2" fillId="22" borderId="24" applyNumberFormat="0" applyFont="0" applyAlignment="0" applyProtection="0">
      <alignment horizontal="centerContinuous"/>
    </xf>
    <xf numFmtId="0" fontId="77" fillId="35" borderId="35" applyNumberFormat="0" applyAlignment="0" applyProtection="0"/>
    <xf numFmtId="0" fontId="79" fillId="36" borderId="35" applyNumberFormat="0" applyAlignment="0" applyProtection="0"/>
    <xf numFmtId="0" fontId="82" fillId="37" borderId="0" applyNumberFormat="0" applyBorder="0" applyAlignment="0" applyProtection="0"/>
    <xf numFmtId="169" fontId="39" fillId="0" borderId="0" applyFont="0" applyAlignment="0"/>
    <xf numFmtId="170" fontId="39" fillId="0" borderId="13" applyBorder="0">
      <alignment horizont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86" fillId="0" borderId="0">
      <alignment horizontal="left" vertical="center"/>
    </xf>
    <xf numFmtId="0" fontId="87" fillId="0" borderId="0" applyNumberFormat="0" applyFill="0" applyBorder="0" applyAlignment="0" applyProtection="0">
      <alignment vertical="top"/>
      <protection locked="0"/>
    </xf>
    <xf numFmtId="0" fontId="58" fillId="6" borderId="36" applyNumberFormat="0" applyAlignment="0" applyProtection="0"/>
    <xf numFmtId="0" fontId="58" fillId="6" borderId="36" applyNumberFormat="0" applyAlignment="0" applyProtection="0"/>
    <xf numFmtId="0" fontId="58" fillId="6" borderId="36" applyNumberFormat="0" applyAlignment="0" applyProtection="0"/>
    <xf numFmtId="0" fontId="58" fillId="6" borderId="3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1"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62" fillId="5" borderId="20"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74" fillId="0" borderId="21" applyNumberFormat="0" applyFill="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115" fillId="50" borderId="0" applyNumberFormat="0" applyBorder="0" applyAlignment="0" applyProtection="0"/>
    <xf numFmtId="0" fontId="58" fillId="6" borderId="77" applyNumberFormat="0" applyAlignment="0" applyProtection="0"/>
    <xf numFmtId="0" fontId="58" fillId="6" borderId="77" applyNumberFormat="0" applyAlignment="0" applyProtection="0"/>
    <xf numFmtId="0" fontId="58" fillId="6" borderId="77" applyNumberFormat="0" applyAlignment="0" applyProtection="0"/>
    <xf numFmtId="0" fontId="58" fillId="6" borderId="77" applyNumberFormat="0" applyAlignment="0" applyProtection="0"/>
    <xf numFmtId="0" fontId="2" fillId="7" borderId="83" applyNumberFormat="0" applyFont="0" applyAlignment="0" applyProtection="0"/>
    <xf numFmtId="0" fontId="2" fillId="7" borderId="83" applyNumberFormat="0" applyFont="0" applyAlignment="0" applyProtection="0"/>
    <xf numFmtId="0" fontId="2" fillId="7" borderId="83" applyNumberFormat="0" applyFont="0" applyAlignment="0" applyProtection="0"/>
    <xf numFmtId="0" fontId="2" fillId="7" borderId="83" applyNumberFormat="0" applyFont="0" applyAlignment="0" applyProtection="0"/>
    <xf numFmtId="0" fontId="62" fillId="5" borderId="84" applyNumberFormat="0" applyAlignment="0" applyProtection="0"/>
    <xf numFmtId="14" fontId="2" fillId="22" borderId="74" applyNumberFormat="0" applyFont="0" applyAlignment="0" applyProtection="0">
      <alignment horizontal="centerContinuous"/>
    </xf>
    <xf numFmtId="14" fontId="2" fillId="22" borderId="74" applyNumberFormat="0" applyFont="0" applyAlignment="0" applyProtection="0">
      <alignment horizontal="centerContinuous"/>
    </xf>
    <xf numFmtId="14" fontId="2" fillId="22" borderId="74" applyNumberFormat="0" applyFont="0" applyAlignment="0" applyProtection="0">
      <alignment horizontal="centerContinuous"/>
    </xf>
    <xf numFmtId="14" fontId="2" fillId="22" borderId="74" applyNumberFormat="0" applyFont="0" applyAlignment="0" applyProtection="0">
      <alignment horizontal="centerContinuous"/>
    </xf>
    <xf numFmtId="14" fontId="2" fillId="22" borderId="74" applyNumberFormat="0" applyFont="0" applyAlignment="0" applyProtection="0">
      <alignment horizontal="centerContinuous"/>
    </xf>
    <xf numFmtId="14" fontId="2" fillId="22" borderId="74" applyNumberFormat="0" applyFont="0" applyAlignment="0" applyProtection="0">
      <alignment horizontal="centerContinuous"/>
    </xf>
    <xf numFmtId="14" fontId="2" fillId="22" borderId="74" applyNumberFormat="0" applyFont="0" applyAlignment="0" applyProtection="0">
      <alignment horizontal="centerContinuous"/>
    </xf>
    <xf numFmtId="14" fontId="2" fillId="22" borderId="74" applyNumberFormat="0" applyFont="0" applyAlignment="0" applyProtection="0">
      <alignment horizontal="centerContinuous"/>
    </xf>
    <xf numFmtId="0" fontId="21" fillId="14" borderId="75" applyNumberFormat="0" applyFont="0" applyAlignment="0" applyProtection="0">
      <alignment vertical="top"/>
    </xf>
    <xf numFmtId="0" fontId="21" fillId="14" borderId="75" applyNumberFormat="0" applyFont="0" applyAlignment="0" applyProtection="0">
      <alignment vertical="top"/>
    </xf>
    <xf numFmtId="0" fontId="21" fillId="14" borderId="75" applyNumberFormat="0" applyFont="0" applyAlignment="0" applyProtection="0">
      <alignment vertical="top"/>
    </xf>
    <xf numFmtId="0" fontId="21" fillId="15" borderId="76" applyNumberFormat="0" applyFont="0" applyBorder="0" applyProtection="0"/>
    <xf numFmtId="0" fontId="21" fillId="15" borderId="76" applyNumberFormat="0" applyFont="0" applyBorder="0" applyProtection="0"/>
    <xf numFmtId="0" fontId="21" fillId="15" borderId="76" applyNumberFormat="0" applyFont="0" applyBorder="0" applyProtection="0"/>
    <xf numFmtId="0" fontId="38" fillId="5" borderId="77" applyNumberFormat="0" applyAlignment="0" applyProtection="0"/>
    <xf numFmtId="0" fontId="58" fillId="6" borderId="77" applyNumberFormat="0" applyAlignment="0" applyProtection="0"/>
    <xf numFmtId="0" fontId="58" fillId="6" borderId="77" applyNumberFormat="0" applyAlignment="0" applyProtection="0"/>
    <xf numFmtId="0" fontId="58" fillId="6" borderId="77" applyNumberFormat="0" applyAlignment="0" applyProtection="0"/>
    <xf numFmtId="0" fontId="58" fillId="6" borderId="77" applyNumberFormat="0" applyAlignment="0" applyProtection="0"/>
    <xf numFmtId="10" fontId="24" fillId="22" borderId="74" applyNumberFormat="0" applyBorder="0" applyAlignment="0" applyProtection="0"/>
    <xf numFmtId="10" fontId="24" fillId="22" borderId="74" applyNumberFormat="0" applyBorder="0" applyAlignment="0" applyProtection="0"/>
    <xf numFmtId="10" fontId="24" fillId="22" borderId="74" applyNumberFormat="0" applyBorder="0" applyAlignment="0" applyProtection="0"/>
    <xf numFmtId="10" fontId="24" fillId="22" borderId="74" applyNumberFormat="0" applyBorder="0" applyAlignment="0" applyProtection="0"/>
    <xf numFmtId="171" fontId="39" fillId="0" borderId="73" applyFont="0" applyFill="0" applyBorder="0" applyAlignment="0" applyProtection="0"/>
    <xf numFmtId="171" fontId="40" fillId="0" borderId="73" applyFont="0" applyFill="0" applyBorder="0" applyAlignment="0" applyProtection="0"/>
    <xf numFmtId="171" fontId="36" fillId="0" borderId="73" applyFont="0" applyFill="0" applyBorder="0" applyAlignment="0" applyProtection="0"/>
    <xf numFmtId="171" fontId="36" fillId="0" borderId="73" applyFont="0" applyFill="0" applyBorder="0" applyAlignment="0" applyProtection="0"/>
    <xf numFmtId="5" fontId="21" fillId="14" borderId="75" applyNumberFormat="0" applyAlignment="0" applyProtection="0">
      <alignment vertical="top"/>
    </xf>
    <xf numFmtId="5" fontId="21" fillId="14" borderId="75" applyNumberFormat="0" applyAlignment="0" applyProtection="0">
      <alignment vertical="top"/>
    </xf>
    <xf numFmtId="5" fontId="21" fillId="14" borderId="75" applyNumberFormat="0" applyAlignment="0" applyProtection="0">
      <alignment vertical="top"/>
    </xf>
    <xf numFmtId="5" fontId="21" fillId="14" borderId="75" applyNumberFormat="0" applyAlignment="0" applyProtection="0">
      <alignment vertical="top"/>
    </xf>
    <xf numFmtId="5" fontId="21" fillId="14" borderId="75" applyNumberFormat="0" applyAlignment="0" applyProtection="0">
      <alignment vertical="top"/>
    </xf>
    <xf numFmtId="5" fontId="21" fillId="14" borderId="75" applyNumberFormat="0" applyAlignment="0" applyProtection="0">
      <alignment vertical="top"/>
    </xf>
    <xf numFmtId="171" fontId="36" fillId="0" borderId="73" applyFont="0" applyFill="0" applyBorder="0" applyAlignment="0" applyProtection="0"/>
    <xf numFmtId="171" fontId="36" fillId="0" borderId="73" applyFont="0" applyFill="0" applyBorder="0" applyAlignment="0" applyProtection="0"/>
    <xf numFmtId="171" fontId="40" fillId="0" borderId="73" applyFont="0" applyFill="0" applyBorder="0" applyAlignment="0" applyProtection="0"/>
    <xf numFmtId="171" fontId="39" fillId="0" borderId="73" applyFont="0" applyFill="0" applyBorder="0" applyAlignment="0" applyProtection="0"/>
    <xf numFmtId="0" fontId="58" fillId="6" borderId="77" applyNumberFormat="0" applyAlignment="0" applyProtection="0"/>
    <xf numFmtId="0" fontId="58" fillId="6" borderId="77" applyNumberFormat="0" applyAlignment="0" applyProtection="0"/>
    <xf numFmtId="0" fontId="58" fillId="6" borderId="77" applyNumberFormat="0" applyAlignment="0" applyProtection="0"/>
    <xf numFmtId="0" fontId="58" fillId="6" borderId="77" applyNumberFormat="0" applyAlignment="0" applyProtection="0"/>
    <xf numFmtId="0" fontId="2" fillId="7" borderId="70" applyNumberFormat="0" applyFont="0" applyAlignment="0" applyProtection="0"/>
    <xf numFmtId="0" fontId="2" fillId="7" borderId="70" applyNumberFormat="0" applyFont="0" applyAlignment="0" applyProtection="0"/>
    <xf numFmtId="0" fontId="2" fillId="7" borderId="70" applyNumberFormat="0" applyFont="0" applyAlignment="0" applyProtection="0"/>
    <xf numFmtId="0" fontId="2" fillId="7" borderId="70" applyNumberFormat="0" applyFont="0" applyAlignment="0" applyProtection="0"/>
    <xf numFmtId="0" fontId="2" fillId="7" borderId="70" applyNumberFormat="0" applyFont="0" applyAlignment="0" applyProtection="0"/>
    <xf numFmtId="0" fontId="2" fillId="7" borderId="70" applyNumberFormat="0" applyFont="0" applyAlignment="0" applyProtection="0"/>
    <xf numFmtId="0" fontId="2" fillId="7" borderId="70" applyNumberFormat="0" applyFont="0" applyAlignment="0" applyProtection="0"/>
    <xf numFmtId="0" fontId="38" fillId="5" borderId="77" applyNumberFormat="0" applyAlignment="0" applyProtection="0"/>
    <xf numFmtId="0" fontId="21" fillId="15" borderId="76" applyNumberFormat="0" applyFont="0" applyBorder="0" applyProtection="0"/>
    <xf numFmtId="0" fontId="21" fillId="15" borderId="76" applyNumberFormat="0" applyFont="0" applyBorder="0" applyProtection="0"/>
    <xf numFmtId="0" fontId="21" fillId="15" borderId="76" applyNumberFormat="0" applyFont="0" applyBorder="0" applyProtection="0"/>
    <xf numFmtId="0" fontId="21" fillId="14" borderId="75" applyNumberFormat="0" applyFont="0" applyAlignment="0" applyProtection="0">
      <alignment vertical="top"/>
    </xf>
    <xf numFmtId="0" fontId="21" fillId="14" borderId="75" applyNumberFormat="0" applyFont="0" applyAlignment="0" applyProtection="0">
      <alignment vertical="top"/>
    </xf>
    <xf numFmtId="0" fontId="21" fillId="14" borderId="75" applyNumberFormat="0" applyFont="0" applyAlignment="0" applyProtection="0">
      <alignment vertical="top"/>
    </xf>
    <xf numFmtId="14" fontId="2" fillId="22" borderId="65" applyNumberFormat="0" applyFont="0" applyAlignment="0" applyProtection="0">
      <alignment horizontal="centerContinuous"/>
    </xf>
    <xf numFmtId="14" fontId="2" fillId="22" borderId="65" applyNumberFormat="0" applyFont="0" applyAlignment="0" applyProtection="0">
      <alignment horizontal="centerContinuous"/>
    </xf>
    <xf numFmtId="14" fontId="2" fillId="22" borderId="65" applyNumberFormat="0" applyFont="0" applyAlignment="0" applyProtection="0">
      <alignment horizontal="centerContinuous"/>
    </xf>
    <xf numFmtId="14" fontId="2" fillId="22" borderId="65" applyNumberFormat="0" applyFont="0" applyAlignment="0" applyProtection="0">
      <alignment horizontal="centerContinuous"/>
    </xf>
    <xf numFmtId="14" fontId="2" fillId="22" borderId="65" applyNumberFormat="0" applyFont="0" applyAlignment="0" applyProtection="0">
      <alignment horizontal="centerContinuous"/>
    </xf>
    <xf numFmtId="14" fontId="2" fillId="22" borderId="65" applyNumberFormat="0" applyFont="0" applyAlignment="0" applyProtection="0">
      <alignment horizontal="centerContinuous"/>
    </xf>
    <xf numFmtId="14" fontId="2" fillId="22" borderId="65" applyNumberFormat="0" applyFont="0" applyAlignment="0" applyProtection="0">
      <alignment horizontal="centerContinuous"/>
    </xf>
    <xf numFmtId="14" fontId="2" fillId="22" borderId="65" applyNumberFormat="0" applyFont="0" applyAlignment="0" applyProtection="0">
      <alignment horizontal="centerContinuous"/>
    </xf>
    <xf numFmtId="0" fontId="74" fillId="0" borderId="72" applyNumberFormat="0" applyFill="0" applyAlignment="0" applyProtection="0"/>
    <xf numFmtId="0" fontId="21" fillId="14" borderId="54" applyNumberFormat="0" applyFont="0" applyAlignment="0" applyProtection="0">
      <alignment vertical="top"/>
    </xf>
    <xf numFmtId="0" fontId="21" fillId="14" borderId="54" applyNumberFormat="0" applyFont="0" applyAlignment="0" applyProtection="0">
      <alignment vertical="top"/>
    </xf>
    <xf numFmtId="0" fontId="21" fillId="14" borderId="54" applyNumberFormat="0" applyFont="0" applyAlignment="0" applyProtection="0">
      <alignment vertical="top"/>
    </xf>
    <xf numFmtId="0" fontId="21" fillId="15" borderId="55" applyNumberFormat="0" applyFont="0" applyBorder="0" applyProtection="0"/>
    <xf numFmtId="0" fontId="21" fillId="15" borderId="55" applyNumberFormat="0" applyFont="0" applyBorder="0" applyProtection="0"/>
    <xf numFmtId="0" fontId="21" fillId="15" borderId="55" applyNumberFormat="0" applyFont="0" applyBorder="0" applyProtection="0"/>
    <xf numFmtId="0" fontId="38" fillId="5" borderId="56" applyNumberFormat="0" applyAlignment="0" applyProtection="0"/>
    <xf numFmtId="0" fontId="21" fillId="14" borderId="80" applyNumberFormat="0" applyFont="0" applyAlignment="0" applyProtection="0">
      <alignment vertical="top"/>
    </xf>
    <xf numFmtId="0" fontId="21" fillId="14" borderId="80" applyNumberFormat="0" applyFont="0" applyAlignment="0" applyProtection="0">
      <alignment vertical="top"/>
    </xf>
    <xf numFmtId="0" fontId="21" fillId="14" borderId="80" applyNumberFormat="0" applyFont="0" applyAlignment="0" applyProtection="0">
      <alignment vertical="top"/>
    </xf>
    <xf numFmtId="0" fontId="21" fillId="15" borderId="81" applyNumberFormat="0" applyFont="0" applyBorder="0" applyProtection="0"/>
    <xf numFmtId="0" fontId="21" fillId="15" borderId="81" applyNumberFormat="0" applyFont="0" applyBorder="0" applyProtection="0"/>
    <xf numFmtId="0" fontId="21" fillId="15" borderId="81" applyNumberFormat="0" applyFont="0" applyBorder="0" applyProtection="0"/>
    <xf numFmtId="0" fontId="38" fillId="5" borderId="82" applyNumberFormat="0" applyAlignment="0" applyProtection="0"/>
    <xf numFmtId="171" fontId="39" fillId="0" borderId="53" applyFont="0" applyFill="0" applyBorder="0" applyAlignment="0" applyProtection="0"/>
    <xf numFmtId="171" fontId="40" fillId="0" borderId="53" applyFont="0" applyFill="0" applyBorder="0" applyAlignment="0" applyProtection="0"/>
    <xf numFmtId="171" fontId="36" fillId="0" borderId="53" applyFont="0" applyFill="0" applyBorder="0" applyAlignment="0" applyProtection="0"/>
    <xf numFmtId="171" fontId="36" fillId="0" borderId="53" applyFont="0" applyFill="0" applyBorder="0" applyAlignment="0" applyProtection="0"/>
    <xf numFmtId="0" fontId="2" fillId="7" borderId="70" applyNumberFormat="0" applyFont="0" applyAlignment="0" applyProtection="0"/>
    <xf numFmtId="0" fontId="2" fillId="7" borderId="70" applyNumberFormat="0" applyFont="0" applyAlignment="0" applyProtection="0"/>
    <xf numFmtId="0" fontId="2" fillId="7" borderId="70" applyNumberFormat="0" applyFont="0" applyAlignment="0" applyProtection="0"/>
    <xf numFmtId="171" fontId="36" fillId="0" borderId="79" applyFont="0" applyFill="0" applyBorder="0" applyAlignment="0" applyProtection="0"/>
    <xf numFmtId="0" fontId="58" fillId="6" borderId="69" applyNumberFormat="0" applyAlignment="0" applyProtection="0"/>
    <xf numFmtId="0" fontId="58" fillId="6" borderId="69" applyNumberFormat="0" applyAlignment="0" applyProtection="0"/>
    <xf numFmtId="0" fontId="58" fillId="6" borderId="69" applyNumberFormat="0" applyAlignment="0" applyProtection="0"/>
    <xf numFmtId="0" fontId="58" fillId="6" borderId="69" applyNumberFormat="0" applyAlignment="0" applyProtection="0"/>
    <xf numFmtId="10" fontId="24" fillId="22" borderId="65" applyNumberFormat="0" applyBorder="0" applyAlignment="0" applyProtection="0"/>
    <xf numFmtId="10" fontId="24" fillId="22" borderId="65" applyNumberFormat="0" applyBorder="0" applyAlignment="0" applyProtection="0"/>
    <xf numFmtId="10" fontId="24" fillId="22" borderId="65" applyNumberFormat="0" applyBorder="0" applyAlignment="0" applyProtection="0"/>
    <xf numFmtId="10" fontId="24" fillId="22" borderId="65" applyNumberFormat="0" applyBorder="0" applyAlignment="0" applyProtection="0"/>
    <xf numFmtId="5" fontId="21" fillId="14" borderId="67" applyNumberFormat="0" applyAlignment="0" applyProtection="0">
      <alignment vertical="top"/>
    </xf>
    <xf numFmtId="5" fontId="21" fillId="14" borderId="67" applyNumberFormat="0" applyAlignment="0" applyProtection="0">
      <alignment vertical="top"/>
    </xf>
    <xf numFmtId="5" fontId="21" fillId="14" borderId="67" applyNumberFormat="0" applyAlignment="0" applyProtection="0">
      <alignment vertical="top"/>
    </xf>
    <xf numFmtId="5" fontId="21" fillId="14" borderId="80" applyNumberFormat="0" applyAlignment="0" applyProtection="0">
      <alignment vertical="top"/>
    </xf>
    <xf numFmtId="5" fontId="21" fillId="14" borderId="80" applyNumberFormat="0" applyAlignment="0" applyProtection="0">
      <alignment vertical="top"/>
    </xf>
    <xf numFmtId="5" fontId="21" fillId="14" borderId="80" applyNumberFormat="0" applyAlignment="0" applyProtection="0">
      <alignment vertical="top"/>
    </xf>
    <xf numFmtId="5" fontId="21" fillId="14" borderId="54" applyNumberFormat="0" applyAlignment="0" applyProtection="0">
      <alignment vertical="top"/>
    </xf>
    <xf numFmtId="5" fontId="21" fillId="14" borderId="54" applyNumberFormat="0" applyAlignment="0" applyProtection="0">
      <alignment vertical="top"/>
    </xf>
    <xf numFmtId="5" fontId="21" fillId="14" borderId="54" applyNumberFormat="0" applyAlignment="0" applyProtection="0">
      <alignment vertical="top"/>
    </xf>
    <xf numFmtId="10" fontId="24" fillId="22" borderId="78" applyNumberFormat="0" applyBorder="0" applyAlignment="0" applyProtection="0"/>
    <xf numFmtId="10" fontId="24" fillId="22" borderId="78" applyNumberFormat="0" applyBorder="0" applyAlignment="0" applyProtection="0"/>
    <xf numFmtId="10" fontId="24" fillId="22" borderId="78" applyNumberFormat="0" applyBorder="0" applyAlignment="0" applyProtection="0"/>
    <xf numFmtId="10" fontId="24" fillId="22" borderId="78" applyNumberFormat="0" applyBorder="0" applyAlignment="0" applyProtection="0"/>
    <xf numFmtId="0" fontId="58" fillId="6" borderId="82" applyNumberFormat="0" applyAlignment="0" applyProtection="0"/>
    <xf numFmtId="0" fontId="58" fillId="6" borderId="82" applyNumberFormat="0" applyAlignment="0" applyProtection="0"/>
    <xf numFmtId="0" fontId="58" fillId="6" borderId="82" applyNumberFormat="0" applyAlignment="0" applyProtection="0"/>
    <xf numFmtId="0" fontId="58" fillId="6" borderId="82" applyNumberFormat="0" applyAlignment="0" applyProtection="0"/>
    <xf numFmtId="10" fontId="24" fillId="22" borderId="52" applyNumberFormat="0" applyBorder="0" applyAlignment="0" applyProtection="0"/>
    <xf numFmtId="10" fontId="24" fillId="22" borderId="52" applyNumberFormat="0" applyBorder="0" applyAlignment="0" applyProtection="0"/>
    <xf numFmtId="10" fontId="24" fillId="22" borderId="52" applyNumberFormat="0" applyBorder="0" applyAlignment="0" applyProtection="0"/>
    <xf numFmtId="10" fontId="24" fillId="22" borderId="52" applyNumberFormat="0" applyBorder="0" applyAlignment="0" applyProtection="0"/>
    <xf numFmtId="0" fontId="58" fillId="6" borderId="56" applyNumberFormat="0" applyAlignment="0" applyProtection="0"/>
    <xf numFmtId="0" fontId="58" fillId="6" borderId="56" applyNumberFormat="0" applyAlignment="0" applyProtection="0"/>
    <xf numFmtId="0" fontId="58" fillId="6" borderId="56" applyNumberFormat="0" applyAlignment="0" applyProtection="0"/>
    <xf numFmtId="0" fontId="58" fillId="6" borderId="56" applyNumberFormat="0" applyAlignment="0" applyProtection="0"/>
    <xf numFmtId="171" fontId="36" fillId="0" borderId="66" applyFont="0" applyFill="0" applyBorder="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62" fillId="5" borderId="58" applyNumberFormat="0" applyAlignment="0" applyProtection="0"/>
    <xf numFmtId="0" fontId="38" fillId="5" borderId="69" applyNumberFormat="0" applyAlignment="0" applyProtection="0"/>
    <xf numFmtId="0" fontId="21" fillId="15" borderId="68" applyNumberFormat="0" applyFont="0" applyBorder="0" applyProtection="0"/>
    <xf numFmtId="0" fontId="21" fillId="15" borderId="68" applyNumberFormat="0" applyFont="0" applyBorder="0" applyProtection="0"/>
    <xf numFmtId="0" fontId="21" fillId="15" borderId="68" applyNumberFormat="0" applyFont="0" applyBorder="0" applyProtection="0"/>
    <xf numFmtId="0" fontId="21" fillId="14" borderId="67" applyNumberFormat="0" applyFont="0" applyAlignment="0" applyProtection="0">
      <alignment vertical="top"/>
    </xf>
    <xf numFmtId="0" fontId="21" fillId="14" borderId="67" applyNumberFormat="0" applyFont="0" applyAlignment="0" applyProtection="0">
      <alignment vertical="top"/>
    </xf>
    <xf numFmtId="0" fontId="21" fillId="14" borderId="67" applyNumberFormat="0" applyFont="0" applyAlignment="0" applyProtection="0">
      <alignment vertical="top"/>
    </xf>
    <xf numFmtId="0" fontId="74" fillId="0" borderId="85" applyNumberFormat="0" applyFill="0" applyAlignment="0" applyProtection="0"/>
    <xf numFmtId="14" fontId="2" fillId="22" borderId="78" applyNumberFormat="0" applyFont="0" applyAlignment="0" applyProtection="0">
      <alignment horizontal="centerContinuous"/>
    </xf>
    <xf numFmtId="14" fontId="2" fillId="22" borderId="78" applyNumberFormat="0" applyFont="0" applyAlignment="0" applyProtection="0">
      <alignment horizontal="centerContinuous"/>
    </xf>
    <xf numFmtId="14" fontId="2" fillId="22" borderId="78" applyNumberFormat="0" applyFont="0" applyAlignment="0" applyProtection="0">
      <alignment horizontal="centerContinuous"/>
    </xf>
    <xf numFmtId="14" fontId="2" fillId="22" borderId="78" applyNumberFormat="0" applyFont="0" applyAlignment="0" applyProtection="0">
      <alignment horizontal="centerContinuous"/>
    </xf>
    <xf numFmtId="14" fontId="2" fillId="22" borderId="78" applyNumberFormat="0" applyFont="0" applyAlignment="0" applyProtection="0">
      <alignment horizontal="centerContinuous"/>
    </xf>
    <xf numFmtId="14" fontId="2" fillId="22" borderId="78" applyNumberFormat="0" applyFont="0" applyAlignment="0" applyProtection="0">
      <alignment horizontal="centerContinuous"/>
    </xf>
    <xf numFmtId="14" fontId="2" fillId="22" borderId="78" applyNumberFormat="0" applyFont="0" applyAlignment="0" applyProtection="0">
      <alignment horizontal="centerContinuous"/>
    </xf>
    <xf numFmtId="14" fontId="2" fillId="22" borderId="78" applyNumberFormat="0" applyFont="0" applyAlignment="0" applyProtection="0">
      <alignment horizontal="centerContinuous"/>
    </xf>
    <xf numFmtId="0" fontId="21" fillId="14" borderId="88" applyNumberFormat="0" applyFont="0" applyAlignment="0" applyProtection="0">
      <alignment vertical="top"/>
    </xf>
    <xf numFmtId="0" fontId="21" fillId="14" borderId="88" applyNumberFormat="0" applyFont="0" applyAlignment="0" applyProtection="0">
      <alignment vertical="top"/>
    </xf>
    <xf numFmtId="0" fontId="21" fillId="14" borderId="88" applyNumberFormat="0" applyFont="0" applyAlignment="0" applyProtection="0">
      <alignment vertical="top"/>
    </xf>
    <xf numFmtId="0" fontId="21" fillId="15" borderId="89" applyNumberFormat="0" applyFont="0" applyBorder="0" applyProtection="0"/>
    <xf numFmtId="0" fontId="21" fillId="15" borderId="89" applyNumberFormat="0" applyFont="0" applyBorder="0" applyProtection="0"/>
    <xf numFmtId="0" fontId="21" fillId="15" borderId="89" applyNumberFormat="0" applyFont="0" applyBorder="0" applyProtection="0"/>
    <xf numFmtId="0" fontId="38" fillId="5" borderId="90" applyNumberFormat="0" applyAlignment="0" applyProtection="0"/>
    <xf numFmtId="0" fontId="2" fillId="7" borderId="83" applyNumberFormat="0" applyFont="0" applyAlignment="0" applyProtection="0"/>
    <xf numFmtId="0" fontId="2" fillId="7" borderId="83" applyNumberFormat="0" applyFont="0" applyAlignment="0" applyProtection="0"/>
    <xf numFmtId="0" fontId="2" fillId="7" borderId="83" applyNumberFormat="0" applyFont="0" applyAlignment="0" applyProtection="0"/>
    <xf numFmtId="0" fontId="2" fillId="7" borderId="83" applyNumberFormat="0" applyFont="0" applyAlignment="0" applyProtection="0"/>
    <xf numFmtId="0" fontId="2" fillId="7" borderId="83" applyNumberFormat="0" applyFont="0" applyAlignment="0" applyProtection="0"/>
    <xf numFmtId="0" fontId="2" fillId="7" borderId="83" applyNumberFormat="0" applyFont="0" applyAlignment="0" applyProtection="0"/>
    <xf numFmtId="0" fontId="2" fillId="7" borderId="83" applyNumberFormat="0" applyFont="0" applyAlignment="0" applyProtection="0"/>
    <xf numFmtId="0" fontId="58" fillId="6" borderId="90" applyNumberFormat="0" applyAlignment="0" applyProtection="0"/>
    <xf numFmtId="0" fontId="58" fillId="6" borderId="90" applyNumberFormat="0" applyAlignment="0" applyProtection="0"/>
    <xf numFmtId="0" fontId="58" fillId="6" borderId="90" applyNumberFormat="0" applyAlignment="0" applyProtection="0"/>
    <xf numFmtId="0" fontId="58" fillId="6" borderId="90" applyNumberFormat="0" applyAlignment="0" applyProtection="0"/>
    <xf numFmtId="171" fontId="39" fillId="0" borderId="86" applyFont="0" applyFill="0" applyBorder="0" applyAlignment="0" applyProtection="0"/>
    <xf numFmtId="171" fontId="40" fillId="0" borderId="86" applyFont="0" applyFill="0" applyBorder="0" applyAlignment="0" applyProtection="0"/>
    <xf numFmtId="171" fontId="36" fillId="0" borderId="86" applyFont="0" applyFill="0" applyBorder="0" applyAlignment="0" applyProtection="0"/>
    <xf numFmtId="171" fontId="36" fillId="0" borderId="86" applyFont="0" applyFill="0" applyBorder="0" applyAlignment="0" applyProtection="0"/>
    <xf numFmtId="5" fontId="21" fillId="14" borderId="88" applyNumberFormat="0" applyAlignment="0" applyProtection="0">
      <alignment vertical="top"/>
    </xf>
    <xf numFmtId="5" fontId="21" fillId="14" borderId="88" applyNumberFormat="0" applyAlignment="0" applyProtection="0">
      <alignment vertical="top"/>
    </xf>
    <xf numFmtId="5" fontId="21" fillId="14" borderId="88" applyNumberFormat="0" applyAlignment="0" applyProtection="0">
      <alignment vertical="top"/>
    </xf>
    <xf numFmtId="5" fontId="21" fillId="14" borderId="88" applyNumberFormat="0" applyAlignment="0" applyProtection="0">
      <alignment vertical="top"/>
    </xf>
    <xf numFmtId="5" fontId="21" fillId="14" borderId="88" applyNumberFormat="0" applyAlignment="0" applyProtection="0">
      <alignment vertical="top"/>
    </xf>
    <xf numFmtId="5" fontId="21" fillId="14" borderId="88" applyNumberFormat="0" applyAlignment="0" applyProtection="0">
      <alignment vertical="top"/>
    </xf>
    <xf numFmtId="171" fontId="36" fillId="0" borderId="86" applyFont="0" applyFill="0" applyBorder="0" applyAlignment="0" applyProtection="0"/>
    <xf numFmtId="171" fontId="36" fillId="0" borderId="86" applyFont="0" applyFill="0" applyBorder="0" applyAlignment="0" applyProtection="0"/>
    <xf numFmtId="171" fontId="40" fillId="0" borderId="86" applyFont="0" applyFill="0" applyBorder="0" applyAlignment="0" applyProtection="0"/>
    <xf numFmtId="171" fontId="39" fillId="0" borderId="86" applyFont="0" applyFill="0" applyBorder="0" applyAlignment="0" applyProtection="0"/>
    <xf numFmtId="10" fontId="24" fillId="22" borderId="87" applyNumberFormat="0" applyBorder="0" applyAlignment="0" applyProtection="0"/>
    <xf numFmtId="10" fontId="24" fillId="22" borderId="87" applyNumberFormat="0" applyBorder="0" applyAlignment="0" applyProtection="0"/>
    <xf numFmtId="10" fontId="24" fillId="22" borderId="87" applyNumberFormat="0" applyBorder="0" applyAlignment="0" applyProtection="0"/>
    <xf numFmtId="10" fontId="24" fillId="22" borderId="87" applyNumberFormat="0" applyBorder="0" applyAlignment="0" applyProtection="0"/>
    <xf numFmtId="0" fontId="58" fillId="6" borderId="90" applyNumberFormat="0" applyAlignment="0" applyProtection="0"/>
    <xf numFmtId="0" fontId="58" fillId="6" borderId="90" applyNumberFormat="0" applyAlignment="0" applyProtection="0"/>
    <xf numFmtId="0" fontId="58" fillId="6" borderId="90" applyNumberFormat="0" applyAlignment="0" applyProtection="0"/>
    <xf numFmtId="0" fontId="58" fillId="6" borderId="90" applyNumberFormat="0" applyAlignment="0" applyProtection="0"/>
    <xf numFmtId="0" fontId="38" fillId="5" borderId="90" applyNumberFormat="0" applyAlignment="0" applyProtection="0"/>
    <xf numFmtId="0" fontId="21" fillId="15" borderId="89" applyNumberFormat="0" applyFont="0" applyBorder="0" applyProtection="0"/>
    <xf numFmtId="0" fontId="21" fillId="15" borderId="89" applyNumberFormat="0" applyFont="0" applyBorder="0" applyProtection="0"/>
    <xf numFmtId="0" fontId="21" fillId="15" borderId="89" applyNumberFormat="0" applyFont="0" applyBorder="0" applyProtection="0"/>
    <xf numFmtId="0" fontId="21" fillId="14" borderId="88" applyNumberFormat="0" applyFont="0" applyAlignment="0" applyProtection="0">
      <alignment vertical="top"/>
    </xf>
    <xf numFmtId="0" fontId="21" fillId="14" borderId="88" applyNumberFormat="0" applyFont="0" applyAlignment="0" applyProtection="0">
      <alignment vertical="top"/>
    </xf>
    <xf numFmtId="0" fontId="21" fillId="14" borderId="88" applyNumberFormat="0" applyFont="0" applyAlignment="0" applyProtection="0">
      <alignment vertical="top"/>
    </xf>
    <xf numFmtId="14" fontId="2" fillId="22" borderId="87" applyNumberFormat="0" applyFont="0" applyAlignment="0" applyProtection="0">
      <alignment horizontal="centerContinuous"/>
    </xf>
    <xf numFmtId="14" fontId="2" fillId="22" borderId="87" applyNumberFormat="0" applyFont="0" applyAlignment="0" applyProtection="0">
      <alignment horizontal="centerContinuous"/>
    </xf>
    <xf numFmtId="14" fontId="2" fillId="22" borderId="87" applyNumberFormat="0" applyFont="0" applyAlignment="0" applyProtection="0">
      <alignment horizontal="centerContinuous"/>
    </xf>
    <xf numFmtId="14" fontId="2" fillId="22" borderId="87" applyNumberFormat="0" applyFont="0" applyAlignment="0" applyProtection="0">
      <alignment horizontal="centerContinuous"/>
    </xf>
    <xf numFmtId="14" fontId="2" fillId="22" borderId="87" applyNumberFormat="0" applyFont="0" applyAlignment="0" applyProtection="0">
      <alignment horizontal="centerContinuous"/>
    </xf>
    <xf numFmtId="14" fontId="2" fillId="22" borderId="87" applyNumberFormat="0" applyFont="0" applyAlignment="0" applyProtection="0">
      <alignment horizontal="centerContinuous"/>
    </xf>
    <xf numFmtId="14" fontId="2" fillId="22" borderId="87" applyNumberFormat="0" applyFont="0" applyAlignment="0" applyProtection="0">
      <alignment horizontal="centerContinuous"/>
    </xf>
    <xf numFmtId="14" fontId="2" fillId="22" borderId="87" applyNumberFormat="0" applyFont="0" applyAlignment="0" applyProtection="0">
      <alignment horizontal="centerContinuous"/>
    </xf>
    <xf numFmtId="0" fontId="58" fillId="6" borderId="90" applyNumberFormat="0" applyAlignment="0" applyProtection="0"/>
    <xf numFmtId="0" fontId="58" fillId="6" borderId="90" applyNumberFormat="0" applyAlignment="0" applyProtection="0"/>
    <xf numFmtId="0" fontId="58" fillId="6" borderId="90" applyNumberFormat="0" applyAlignment="0" applyProtection="0"/>
    <xf numFmtId="0" fontId="58" fillId="6" borderId="90" applyNumberFormat="0" applyAlignment="0" applyProtection="0"/>
    <xf numFmtId="0" fontId="74" fillId="0" borderId="59" applyNumberFormat="0" applyFill="0" applyAlignment="0" applyProtection="0"/>
    <xf numFmtId="14" fontId="2" fillId="22" borderId="52" applyNumberFormat="0" applyFont="0" applyAlignment="0" applyProtection="0">
      <alignment horizontal="centerContinuous"/>
    </xf>
    <xf numFmtId="14" fontId="2" fillId="22" borderId="52" applyNumberFormat="0" applyFont="0" applyAlignment="0" applyProtection="0">
      <alignment horizontal="centerContinuous"/>
    </xf>
    <xf numFmtId="14" fontId="2" fillId="22" borderId="52" applyNumberFormat="0" applyFont="0" applyAlignment="0" applyProtection="0">
      <alignment horizontal="centerContinuous"/>
    </xf>
    <xf numFmtId="14" fontId="2" fillId="22" borderId="52" applyNumberFormat="0" applyFont="0" applyAlignment="0" applyProtection="0">
      <alignment horizontal="centerContinuous"/>
    </xf>
    <xf numFmtId="14" fontId="2" fillId="22" borderId="52" applyNumberFormat="0" applyFont="0" applyAlignment="0" applyProtection="0">
      <alignment horizontal="centerContinuous"/>
    </xf>
    <xf numFmtId="14" fontId="2" fillId="22" borderId="52" applyNumberFormat="0" applyFont="0" applyAlignment="0" applyProtection="0">
      <alignment horizontal="centerContinuous"/>
    </xf>
    <xf numFmtId="14" fontId="2" fillId="22" borderId="52" applyNumberFormat="0" applyFont="0" applyAlignment="0" applyProtection="0">
      <alignment horizontal="centerContinuous"/>
    </xf>
    <xf numFmtId="14" fontId="2" fillId="22" borderId="52" applyNumberFormat="0" applyFont="0" applyAlignment="0" applyProtection="0">
      <alignment horizontal="centerContinuous"/>
    </xf>
    <xf numFmtId="0" fontId="21" fillId="14" borderId="62" applyNumberFormat="0" applyFont="0" applyAlignment="0" applyProtection="0">
      <alignment vertical="top"/>
    </xf>
    <xf numFmtId="0" fontId="21" fillId="14" borderId="62" applyNumberFormat="0" applyFont="0" applyAlignment="0" applyProtection="0">
      <alignment vertical="top"/>
    </xf>
    <xf numFmtId="0" fontId="21" fillId="14" borderId="62" applyNumberFormat="0" applyFont="0" applyAlignment="0" applyProtection="0">
      <alignment vertical="top"/>
    </xf>
    <xf numFmtId="0" fontId="21" fillId="15" borderId="63" applyNumberFormat="0" applyFont="0" applyBorder="0" applyProtection="0"/>
    <xf numFmtId="0" fontId="21" fillId="15" borderId="63" applyNumberFormat="0" applyFont="0" applyBorder="0" applyProtection="0"/>
    <xf numFmtId="0" fontId="21" fillId="15" borderId="63" applyNumberFormat="0" applyFont="0" applyBorder="0" applyProtection="0"/>
    <xf numFmtId="0" fontId="38" fillId="5" borderId="64" applyNumberFormat="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2" fillId="7" borderId="57" applyNumberFormat="0" applyFont="0" applyAlignment="0" applyProtection="0"/>
    <xf numFmtId="0" fontId="58" fillId="6" borderId="64" applyNumberFormat="0" applyAlignment="0" applyProtection="0"/>
    <xf numFmtId="0" fontId="58" fillId="6" borderId="64" applyNumberFormat="0" applyAlignment="0" applyProtection="0"/>
    <xf numFmtId="0" fontId="58" fillId="6" borderId="64" applyNumberFormat="0" applyAlignment="0" applyProtection="0"/>
    <xf numFmtId="0" fontId="58" fillId="6" borderId="64" applyNumberFormat="0" applyAlignment="0" applyProtection="0"/>
    <xf numFmtId="171" fontId="39" fillId="0" borderId="60" applyFont="0" applyFill="0" applyBorder="0" applyAlignment="0" applyProtection="0"/>
    <xf numFmtId="171" fontId="40" fillId="0" borderId="60" applyFont="0" applyFill="0" applyBorder="0" applyAlignment="0" applyProtection="0"/>
    <xf numFmtId="171" fontId="36" fillId="0" borderId="60" applyFont="0" applyFill="0" applyBorder="0" applyAlignment="0" applyProtection="0"/>
    <xf numFmtId="171" fontId="36" fillId="0" borderId="60" applyFont="0" applyFill="0" applyBorder="0" applyAlignment="0" applyProtection="0"/>
    <xf numFmtId="5" fontId="21" fillId="14" borderId="62" applyNumberFormat="0" applyAlignment="0" applyProtection="0">
      <alignment vertical="top"/>
    </xf>
    <xf numFmtId="5" fontId="21" fillId="14" borderId="62" applyNumberFormat="0" applyAlignment="0" applyProtection="0">
      <alignment vertical="top"/>
    </xf>
    <xf numFmtId="5" fontId="21" fillId="14" borderId="62" applyNumberFormat="0" applyAlignment="0" applyProtection="0">
      <alignment vertical="top"/>
    </xf>
    <xf numFmtId="5" fontId="21" fillId="14" borderId="62" applyNumberFormat="0" applyAlignment="0" applyProtection="0">
      <alignment vertical="top"/>
    </xf>
    <xf numFmtId="5" fontId="21" fillId="14" borderId="62" applyNumberFormat="0" applyAlignment="0" applyProtection="0">
      <alignment vertical="top"/>
    </xf>
    <xf numFmtId="5" fontId="21" fillId="14" borderId="62" applyNumberFormat="0" applyAlignment="0" applyProtection="0">
      <alignment vertical="top"/>
    </xf>
    <xf numFmtId="171" fontId="36" fillId="0" borderId="60" applyFont="0" applyFill="0" applyBorder="0" applyAlignment="0" applyProtection="0"/>
    <xf numFmtId="171" fontId="36" fillId="0" borderId="60" applyFont="0" applyFill="0" applyBorder="0" applyAlignment="0" applyProtection="0"/>
    <xf numFmtId="171" fontId="40" fillId="0" borderId="60" applyFont="0" applyFill="0" applyBorder="0" applyAlignment="0" applyProtection="0"/>
    <xf numFmtId="171" fontId="39" fillId="0" borderId="60" applyFont="0" applyFill="0" applyBorder="0" applyAlignment="0" applyProtection="0"/>
    <xf numFmtId="10" fontId="24" fillId="22" borderId="61" applyNumberFormat="0" applyBorder="0" applyAlignment="0" applyProtection="0"/>
    <xf numFmtId="10" fontId="24" fillId="22" borderId="61" applyNumberFormat="0" applyBorder="0" applyAlignment="0" applyProtection="0"/>
    <xf numFmtId="10" fontId="24" fillId="22" borderId="61" applyNumberFormat="0" applyBorder="0" applyAlignment="0" applyProtection="0"/>
    <xf numFmtId="10" fontId="24" fillId="22" borderId="61" applyNumberFormat="0" applyBorder="0" applyAlignment="0" applyProtection="0"/>
    <xf numFmtId="0" fontId="58" fillId="6" borderId="64" applyNumberFormat="0" applyAlignment="0" applyProtection="0"/>
    <xf numFmtId="0" fontId="58" fillId="6" borderId="64" applyNumberFormat="0" applyAlignment="0" applyProtection="0"/>
    <xf numFmtId="0" fontId="58" fillId="6" borderId="64" applyNumberFormat="0" applyAlignment="0" applyProtection="0"/>
    <xf numFmtId="0" fontId="58" fillId="6" borderId="64" applyNumberFormat="0" applyAlignment="0" applyProtection="0"/>
    <xf numFmtId="0" fontId="38" fillId="5" borderId="64" applyNumberFormat="0" applyAlignment="0" applyProtection="0"/>
    <xf numFmtId="0" fontId="21" fillId="15" borderId="63" applyNumberFormat="0" applyFont="0" applyBorder="0" applyProtection="0"/>
    <xf numFmtId="0" fontId="21" fillId="15" borderId="63" applyNumberFormat="0" applyFont="0" applyBorder="0" applyProtection="0"/>
    <xf numFmtId="0" fontId="21" fillId="15" borderId="63" applyNumberFormat="0" applyFont="0" applyBorder="0" applyProtection="0"/>
    <xf numFmtId="0" fontId="21" fillId="14" borderId="62" applyNumberFormat="0" applyFont="0" applyAlignment="0" applyProtection="0">
      <alignment vertical="top"/>
    </xf>
    <xf numFmtId="0" fontId="21" fillId="14" borderId="62" applyNumberFormat="0" applyFont="0" applyAlignment="0" applyProtection="0">
      <alignment vertical="top"/>
    </xf>
    <xf numFmtId="0" fontId="21" fillId="14" borderId="62" applyNumberFormat="0" applyFont="0" applyAlignment="0" applyProtection="0">
      <alignment vertical="top"/>
    </xf>
    <xf numFmtId="14" fontId="2" fillId="22" borderId="61" applyNumberFormat="0" applyFont="0" applyAlignment="0" applyProtection="0">
      <alignment horizontal="centerContinuous"/>
    </xf>
    <xf numFmtId="14" fontId="2" fillId="22" borderId="61" applyNumberFormat="0" applyFont="0" applyAlignment="0" applyProtection="0">
      <alignment horizontal="centerContinuous"/>
    </xf>
    <xf numFmtId="14" fontId="2" fillId="22" borderId="61" applyNumberFormat="0" applyFont="0" applyAlignment="0" applyProtection="0">
      <alignment horizontal="centerContinuous"/>
    </xf>
    <xf numFmtId="14" fontId="2" fillId="22" borderId="61" applyNumberFormat="0" applyFont="0" applyAlignment="0" applyProtection="0">
      <alignment horizontal="centerContinuous"/>
    </xf>
    <xf numFmtId="14" fontId="2" fillId="22" borderId="61" applyNumberFormat="0" applyFont="0" applyAlignment="0" applyProtection="0">
      <alignment horizontal="centerContinuous"/>
    </xf>
    <xf numFmtId="14" fontId="2" fillId="22" borderId="61" applyNumberFormat="0" applyFont="0" applyAlignment="0" applyProtection="0">
      <alignment horizontal="centerContinuous"/>
    </xf>
    <xf numFmtId="14" fontId="2" fillId="22" borderId="61" applyNumberFormat="0" applyFont="0" applyAlignment="0" applyProtection="0">
      <alignment horizontal="centerContinuous"/>
    </xf>
    <xf numFmtId="14" fontId="2" fillId="22" borderId="61" applyNumberFormat="0" applyFont="0" applyAlignment="0" applyProtection="0">
      <alignment horizontal="centerContinuous"/>
    </xf>
    <xf numFmtId="0" fontId="62" fillId="5" borderId="71" applyNumberFormat="0" applyAlignment="0" applyProtection="0"/>
    <xf numFmtId="0" fontId="2" fillId="7" borderId="70" applyNumberFormat="0" applyFont="0" applyAlignment="0" applyProtection="0"/>
    <xf numFmtId="0" fontId="2" fillId="7" borderId="70" applyNumberFormat="0" applyFont="0" applyAlignment="0" applyProtection="0"/>
    <xf numFmtId="0" fontId="2" fillId="7" borderId="70" applyNumberFormat="0" applyFont="0" applyAlignment="0" applyProtection="0"/>
    <xf numFmtId="0" fontId="2" fillId="7" borderId="70" applyNumberFormat="0" applyFont="0" applyAlignment="0" applyProtection="0"/>
    <xf numFmtId="0" fontId="58" fillId="6" borderId="64" applyNumberFormat="0" applyAlignment="0" applyProtection="0"/>
    <xf numFmtId="0" fontId="58" fillId="6" borderId="64" applyNumberFormat="0" applyAlignment="0" applyProtection="0"/>
    <xf numFmtId="0" fontId="58" fillId="6" borderId="64" applyNumberFormat="0" applyAlignment="0" applyProtection="0"/>
    <xf numFmtId="0" fontId="58" fillId="6" borderId="64" applyNumberFormat="0" applyAlignment="0" applyProtection="0"/>
    <xf numFmtId="0" fontId="2" fillId="7" borderId="83" applyNumberFormat="0" applyFont="0" applyAlignment="0" applyProtection="0"/>
    <xf numFmtId="0" fontId="2" fillId="7" borderId="83" applyNumberFormat="0" applyFont="0" applyAlignment="0" applyProtection="0"/>
    <xf numFmtId="0" fontId="2" fillId="7" borderId="83" applyNumberFormat="0" applyFont="0" applyAlignment="0" applyProtection="0"/>
    <xf numFmtId="171" fontId="36" fillId="0" borderId="66" applyFont="0" applyFill="0" applyBorder="0" applyAlignment="0" applyProtection="0"/>
    <xf numFmtId="171" fontId="40" fillId="0" borderId="66" applyFont="0" applyFill="0" applyBorder="0" applyAlignment="0" applyProtection="0"/>
    <xf numFmtId="171" fontId="39" fillId="0" borderId="66" applyFont="0" applyFill="0" applyBorder="0" applyAlignment="0" applyProtection="0"/>
    <xf numFmtId="0" fontId="62" fillId="5" borderId="58" applyNumberFormat="0" applyAlignment="0" applyProtection="0"/>
    <xf numFmtId="0" fontId="74" fillId="0" borderId="59" applyNumberFormat="0" applyFill="0" applyAlignment="0" applyProtection="0"/>
    <xf numFmtId="171" fontId="36" fillId="0" borderId="79" applyFont="0" applyFill="0" applyBorder="0" applyAlignment="0" applyProtection="0"/>
    <xf numFmtId="171" fontId="40" fillId="0" borderId="79" applyFont="0" applyFill="0" applyBorder="0" applyAlignment="0" applyProtection="0"/>
    <xf numFmtId="171" fontId="39" fillId="0" borderId="79" applyFont="0" applyFill="0" applyBorder="0" applyAlignment="0" applyProtection="0"/>
    <xf numFmtId="0" fontId="62" fillId="5" borderId="71" applyNumberFormat="0" applyAlignment="0" applyProtection="0"/>
    <xf numFmtId="0" fontId="74" fillId="0" borderId="72" applyNumberFormat="0" applyFill="0" applyAlignment="0" applyProtection="0"/>
    <xf numFmtId="0" fontId="62" fillId="5" borderId="84" applyNumberFormat="0" applyAlignment="0" applyProtection="0"/>
    <xf numFmtId="0" fontId="74" fillId="0" borderId="85" applyNumberFormat="0" applyFill="0" applyAlignment="0" applyProtection="0"/>
    <xf numFmtId="0" fontId="2" fillId="0" borderId="0" applyNumberFormat="0" applyFill="0" applyBorder="0" applyAlignment="0" applyProtection="0"/>
    <xf numFmtId="0" fontId="1" fillId="0" borderId="0"/>
  </cellStyleXfs>
  <cellXfs count="427">
    <xf numFmtId="0" fontId="0" fillId="0" borderId="0" xfId="0"/>
    <xf numFmtId="0" fontId="3" fillId="0" borderId="0" xfId="1" applyFont="1" applyProtection="1">
      <protection hidden="1"/>
    </xf>
    <xf numFmtId="0" fontId="6" fillId="0" borderId="0" xfId="2" applyFont="1" applyFill="1" applyAlignment="1" applyProtection="1">
      <alignment vertical="center"/>
    </xf>
    <xf numFmtId="0" fontId="7" fillId="0" borderId="0" xfId="1" applyFont="1" applyProtection="1">
      <protection hidden="1"/>
    </xf>
    <xf numFmtId="164" fontId="8" fillId="0" borderId="0" xfId="3" applyFont="1" applyAlignment="1">
      <alignment horizontal="left"/>
    </xf>
    <xf numFmtId="164" fontId="8" fillId="0" borderId="0" xfId="3" applyFont="1" applyAlignment="1">
      <alignment wrapText="1"/>
    </xf>
    <xf numFmtId="164" fontId="8" fillId="0" borderId="0" xfId="3" applyFont="1">
      <alignment horizontal="left" wrapText="1"/>
    </xf>
    <xf numFmtId="0" fontId="8" fillId="0" borderId="0" xfId="1" applyFont="1" applyProtection="1">
      <protection hidden="1"/>
    </xf>
    <xf numFmtId="0" fontId="4" fillId="0" borderId="0" xfId="1" applyFont="1" applyProtection="1">
      <protection hidden="1"/>
    </xf>
    <xf numFmtId="0" fontId="9" fillId="2" borderId="1" xfId="2" applyFont="1" applyFill="1" applyBorder="1" applyAlignment="1" applyProtection="1">
      <alignment vertical="center"/>
    </xf>
    <xf numFmtId="0" fontId="9" fillId="2" borderId="0" xfId="2" applyFont="1" applyFill="1" applyBorder="1" applyAlignment="1" applyProtection="1">
      <alignment vertical="center"/>
    </xf>
    <xf numFmtId="164" fontId="10" fillId="0" borderId="1" xfId="4" applyFont="1" applyBorder="1" applyAlignment="1" applyProtection="1">
      <alignment horizontal="left" vertical="center" wrapText="1"/>
      <protection hidden="1"/>
    </xf>
    <xf numFmtId="0" fontId="10" fillId="0" borderId="0" xfId="1" applyFont="1" applyAlignment="1" applyProtection="1">
      <alignment horizontal="right" vertical="center" wrapText="1"/>
      <protection hidden="1"/>
    </xf>
    <xf numFmtId="0" fontId="11" fillId="0" borderId="0" xfId="1" applyFont="1" applyProtection="1">
      <protection hidden="1"/>
    </xf>
    <xf numFmtId="0" fontId="10" fillId="0" borderId="0" xfId="1" applyFont="1" applyAlignment="1" applyProtection="1">
      <alignment horizontal="right"/>
      <protection hidden="1"/>
    </xf>
    <xf numFmtId="0" fontId="12" fillId="0" borderId="1" xfId="2" applyFont="1" applyBorder="1" applyAlignment="1" applyProtection="1">
      <alignment horizontal="left" vertical="center" indent="1"/>
    </xf>
    <xf numFmtId="0" fontId="13" fillId="0" borderId="0" xfId="2" applyFont="1" applyBorder="1" applyAlignment="1" applyProtection="1">
      <alignment vertical="center"/>
    </xf>
    <xf numFmtId="0" fontId="12" fillId="0" borderId="0" xfId="2" applyFont="1" applyBorder="1" applyAlignment="1" applyProtection="1">
      <alignment horizontal="right" vertical="center" indent="1"/>
    </xf>
    <xf numFmtId="0" fontId="13" fillId="0" borderId="2" xfId="2" applyFont="1" applyBorder="1" applyAlignment="1" applyProtection="1">
      <alignment vertical="center"/>
    </xf>
    <xf numFmtId="0" fontId="4" fillId="0" borderId="0" xfId="2" applyFont="1" applyBorder="1" applyAlignment="1" applyProtection="1">
      <alignment horizontal="right" vertical="center"/>
    </xf>
    <xf numFmtId="0" fontId="11" fillId="0" borderId="2" xfId="1" applyFont="1" applyBorder="1" applyProtection="1">
      <protection hidden="1"/>
    </xf>
    <xf numFmtId="0" fontId="14" fillId="0" borderId="2" xfId="1" applyFont="1" applyBorder="1" applyProtection="1">
      <protection hidden="1"/>
    </xf>
    <xf numFmtId="0" fontId="4" fillId="0" borderId="3" xfId="2" applyFont="1" applyBorder="1" applyAlignment="1" applyProtection="1">
      <alignment horizontal="left" vertical="center"/>
    </xf>
    <xf numFmtId="0" fontId="4" fillId="0" borderId="0" xfId="2" applyFont="1" applyBorder="1" applyAlignment="1" applyProtection="1">
      <alignment horizontal="left" vertical="center"/>
    </xf>
    <xf numFmtId="0" fontId="16" fillId="0" borderId="0" xfId="5" applyNumberFormat="1" applyFont="1" applyFill="1" applyBorder="1" applyAlignment="1" applyProtection="1">
      <alignment horizontal="left" vertical="center"/>
      <protection locked="0"/>
    </xf>
    <xf numFmtId="0" fontId="17" fillId="0" borderId="0" xfId="5" applyNumberFormat="1" applyFont="1" applyFill="1" applyBorder="1" applyAlignment="1" applyProtection="1">
      <alignment horizontal="left" vertical="center"/>
      <protection locked="0"/>
    </xf>
    <xf numFmtId="0" fontId="17" fillId="0" borderId="0" xfId="6" applyNumberFormat="1" applyFont="1" applyFill="1" applyBorder="1" applyAlignment="1" applyProtection="1">
      <alignment horizontal="left" vertical="center"/>
      <protection locked="0"/>
    </xf>
    <xf numFmtId="0" fontId="14" fillId="0" borderId="0" xfId="1" applyFont="1" applyProtection="1">
      <protection hidden="1"/>
    </xf>
    <xf numFmtId="0" fontId="10" fillId="0" borderId="2" xfId="2" applyFont="1" applyBorder="1"/>
    <xf numFmtId="0" fontId="10" fillId="0" borderId="1" xfId="2" applyFont="1" applyBorder="1" applyAlignment="1" applyProtection="1">
      <alignment vertical="center"/>
    </xf>
    <xf numFmtId="0" fontId="11" fillId="0" borderId="0" xfId="2" applyFont="1" applyBorder="1" applyAlignment="1" applyProtection="1">
      <alignment vertical="center"/>
    </xf>
    <xf numFmtId="0" fontId="10" fillId="0" borderId="0" xfId="2" applyFont="1" applyBorder="1" applyAlignment="1" applyProtection="1">
      <alignment horizontal="right" vertical="center" indent="1"/>
    </xf>
    <xf numFmtId="0" fontId="10" fillId="0" borderId="3" xfId="2" applyFont="1" applyBorder="1" applyAlignment="1" applyProtection="1">
      <alignment vertical="center"/>
    </xf>
    <xf numFmtId="0" fontId="11" fillId="0" borderId="4" xfId="2" applyFont="1" applyFill="1" applyBorder="1" applyAlignment="1" applyProtection="1">
      <alignment horizontal="center" vertical="center"/>
    </xf>
    <xf numFmtId="0" fontId="10" fillId="0" borderId="0" xfId="2" applyFont="1" applyAlignment="1" applyProtection="1">
      <alignment vertical="center"/>
    </xf>
    <xf numFmtId="0" fontId="10" fillId="0" borderId="2" xfId="2" applyFont="1" applyBorder="1" applyProtection="1"/>
    <xf numFmtId="0" fontId="1" fillId="0" borderId="0" xfId="8"/>
    <xf numFmtId="0" fontId="22" fillId="0" borderId="0" xfId="8" applyFont="1"/>
    <xf numFmtId="0" fontId="28" fillId="0" borderId="0" xfId="0" applyFont="1"/>
    <xf numFmtId="0" fontId="4" fillId="0" borderId="0" xfId="7" applyFont="1"/>
    <xf numFmtId="0" fontId="5" fillId="0" borderId="0" xfId="7" applyFont="1" applyFill="1" applyBorder="1" applyAlignment="1" applyProtection="1">
      <alignment horizontal="left" vertical="center"/>
    </xf>
    <xf numFmtId="0" fontId="8" fillId="0" borderId="0" xfId="7" applyFont="1" applyAlignment="1" applyProtection="1">
      <alignment vertical="center" wrapText="1"/>
      <protection hidden="1"/>
    </xf>
    <xf numFmtId="0" fontId="8" fillId="0" borderId="0" xfId="7" applyFont="1" applyAlignment="1" applyProtection="1">
      <alignment horizontal="left" vertical="center" wrapText="1"/>
      <protection hidden="1"/>
    </xf>
    <xf numFmtId="0" fontId="2" fillId="0" borderId="0" xfId="7"/>
    <xf numFmtId="0" fontId="13" fillId="0" borderId="0" xfId="7" applyFont="1" applyBorder="1"/>
    <xf numFmtId="0" fontId="4" fillId="0" borderId="0" xfId="7" applyFont="1" applyBorder="1"/>
    <xf numFmtId="0" fontId="4" fillId="0" borderId="2" xfId="7" applyFont="1" applyBorder="1"/>
    <xf numFmtId="0" fontId="4" fillId="0" borderId="0" xfId="7" applyFont="1" applyProtection="1"/>
    <xf numFmtId="0" fontId="1" fillId="3" borderId="0" xfId="8" applyFill="1"/>
    <xf numFmtId="0" fontId="22" fillId="3" borderId="0" xfId="8" applyFont="1" applyFill="1"/>
    <xf numFmtId="0" fontId="2" fillId="3" borderId="0" xfId="7" applyFill="1" applyProtection="1"/>
    <xf numFmtId="0" fontId="19" fillId="3" borderId="0" xfId="8" applyFont="1" applyFill="1" applyAlignment="1">
      <alignment horizontal="left" vertical="center"/>
    </xf>
    <xf numFmtId="0" fontId="29" fillId="3" borderId="0" xfId="8" applyFont="1" applyFill="1"/>
    <xf numFmtId="0" fontId="30" fillId="3" borderId="0" xfId="8" applyFont="1" applyFill="1"/>
    <xf numFmtId="0" fontId="20" fillId="3" borderId="0" xfId="10" applyNumberFormat="1" applyFont="1" applyFill="1" applyAlignment="1">
      <alignment wrapText="1"/>
    </xf>
    <xf numFmtId="0" fontId="23" fillId="3" borderId="0" xfId="10" applyNumberFormat="1" applyFont="1" applyFill="1" applyAlignment="1">
      <alignment horizontal="right" wrapText="1"/>
    </xf>
    <xf numFmtId="0" fontId="24" fillId="3" borderId="0" xfId="10" applyNumberFormat="1" applyFont="1" applyFill="1" applyAlignment="1">
      <alignment horizontal="right" wrapText="1"/>
    </xf>
    <xf numFmtId="0" fontId="0" fillId="33" borderId="0" xfId="0" applyFill="1" applyAlignment="1">
      <alignment horizontal="right"/>
    </xf>
    <xf numFmtId="0" fontId="0" fillId="33" borderId="0" xfId="0" applyFill="1"/>
    <xf numFmtId="0" fontId="0" fillId="33" borderId="0" xfId="0" applyFill="1" applyAlignment="1">
      <alignment horizontal="left"/>
    </xf>
    <xf numFmtId="0" fontId="0" fillId="0" borderId="5" xfId="282" applyFont="1" applyBorder="1"/>
    <xf numFmtId="0" fontId="0" fillId="0" borderId="22" xfId="282" applyFont="1" applyBorder="1"/>
    <xf numFmtId="0" fontId="76" fillId="3" borderId="0" xfId="8" applyFont="1" applyFill="1"/>
    <xf numFmtId="0" fontId="11" fillId="0" borderId="0" xfId="2" applyFont="1" applyBorder="1" applyAlignment="1" applyProtection="1">
      <alignment horizontal="center" vertical="center"/>
      <protection locked="0"/>
    </xf>
    <xf numFmtId="0" fontId="4" fillId="0" borderId="1" xfId="2" applyFont="1" applyBorder="1" applyAlignment="1" applyProtection="1">
      <alignment horizontal="left" vertical="center"/>
    </xf>
    <xf numFmtId="0" fontId="16" fillId="0" borderId="34" xfId="5" applyNumberFormat="1" applyFont="1" applyFill="1" applyBorder="1" applyAlignment="1" applyProtection="1">
      <alignment horizontal="left" vertical="center"/>
      <protection locked="0"/>
    </xf>
    <xf numFmtId="0" fontId="17" fillId="0" borderId="34" xfId="6" applyNumberFormat="1" applyFont="1" applyFill="1" applyBorder="1" applyAlignment="1" applyProtection="1">
      <alignment horizontal="left" vertical="center"/>
      <protection locked="0"/>
    </xf>
    <xf numFmtId="0" fontId="14" fillId="0" borderId="33" xfId="1" applyFont="1" applyBorder="1" applyProtection="1">
      <protection hidden="1"/>
    </xf>
    <xf numFmtId="0" fontId="4" fillId="0" borderId="34" xfId="7" applyFont="1" applyBorder="1"/>
    <xf numFmtId="0" fontId="78" fillId="35" borderId="35" xfId="1249" applyNumberFormat="1" applyFont="1" applyAlignment="1" applyProtection="1">
      <alignment horizontal="center" vertical="center" wrapText="1"/>
    </xf>
    <xf numFmtId="0" fontId="80" fillId="3" borderId="0" xfId="7" applyFont="1" applyFill="1" applyProtection="1"/>
    <xf numFmtId="0" fontId="81" fillId="0" borderId="0" xfId="0" applyFont="1" applyAlignment="1">
      <alignment horizontal="center"/>
    </xf>
    <xf numFmtId="0" fontId="79" fillId="36" borderId="35" xfId="1250" applyNumberFormat="1" applyAlignment="1" applyProtection="1">
      <alignment horizontal="center" wrapText="1"/>
      <protection locked="0"/>
    </xf>
    <xf numFmtId="167" fontId="79" fillId="36" borderId="35" xfId="1250" applyNumberFormat="1" applyAlignment="1" applyProtection="1">
      <alignment wrapText="1"/>
      <protection locked="0"/>
    </xf>
    <xf numFmtId="44" fontId="79" fillId="36" borderId="35" xfId="1250" applyNumberFormat="1" applyAlignment="1" applyProtection="1">
      <alignment wrapText="1"/>
      <protection locked="0"/>
    </xf>
    <xf numFmtId="0" fontId="79" fillId="36" borderId="35" xfId="1250" applyNumberFormat="1" applyAlignment="1" applyProtection="1">
      <alignment wrapText="1"/>
      <protection locked="0"/>
    </xf>
    <xf numFmtId="41" fontId="77" fillId="35" borderId="0" xfId="1249" applyNumberFormat="1" applyBorder="1" applyAlignment="1" applyProtection="1">
      <alignment horizontal="center" wrapText="1"/>
    </xf>
    <xf numFmtId="0" fontId="4" fillId="0" borderId="1" xfId="2" applyFont="1" applyBorder="1" applyAlignment="1" applyProtection="1">
      <alignment horizontal="right" vertical="center"/>
    </xf>
    <xf numFmtId="0" fontId="4" fillId="0" borderId="3" xfId="2" applyFont="1" applyBorder="1" applyAlignment="1" applyProtection="1">
      <alignment horizontal="right" vertical="center"/>
    </xf>
    <xf numFmtId="0" fontId="84" fillId="35" borderId="35" xfId="1249" applyNumberFormat="1" applyFont="1" applyAlignment="1" applyProtection="1">
      <alignment horizontal="center" wrapText="1"/>
    </xf>
    <xf numFmtId="168" fontId="77" fillId="3" borderId="43" xfId="1249" applyNumberFormat="1" applyFill="1" applyBorder="1" applyAlignment="1" applyProtection="1">
      <alignment horizontal="center"/>
    </xf>
    <xf numFmtId="37" fontId="82" fillId="3" borderId="43" xfId="1251" applyNumberFormat="1" applyFill="1" applyBorder="1" applyAlignment="1" applyProtection="1">
      <alignment wrapText="1"/>
    </xf>
    <xf numFmtId="44" fontId="82" fillId="3" borderId="43" xfId="1251" applyNumberFormat="1" applyFill="1" applyBorder="1" applyAlignment="1" applyProtection="1">
      <alignment wrapText="1"/>
    </xf>
    <xf numFmtId="167" fontId="82" fillId="3" borderId="45" xfId="1251" applyNumberFormat="1" applyFill="1" applyBorder="1" applyAlignment="1" applyProtection="1">
      <alignment wrapText="1"/>
    </xf>
    <xf numFmtId="44" fontId="82" fillId="3" borderId="35" xfId="1251" applyNumberFormat="1" applyFill="1" applyBorder="1" applyAlignment="1" applyProtection="1">
      <alignment wrapText="1"/>
    </xf>
    <xf numFmtId="0" fontId="0" fillId="0" borderId="0" xfId="0" applyProtection="1">
      <protection locked="0"/>
    </xf>
    <xf numFmtId="0" fontId="0" fillId="38" borderId="37" xfId="0" applyFill="1" applyBorder="1"/>
    <xf numFmtId="0" fontId="97" fillId="0" borderId="0" xfId="0" applyFont="1" applyAlignment="1">
      <alignment horizontal="center" wrapText="1"/>
    </xf>
    <xf numFmtId="0" fontId="97" fillId="0" borderId="0" xfId="0" applyFont="1" applyAlignment="1">
      <alignment horizontal="center" vertical="center" wrapText="1"/>
    </xf>
    <xf numFmtId="0" fontId="97" fillId="0" borderId="0" xfId="0" applyFont="1"/>
    <xf numFmtId="0" fontId="0" fillId="0" borderId="0" xfId="0" applyAlignment="1">
      <alignment vertical="center"/>
    </xf>
    <xf numFmtId="0" fontId="97" fillId="0" borderId="0" xfId="0" applyFont="1" applyAlignment="1">
      <alignment horizontal="center" vertical="center"/>
    </xf>
    <xf numFmtId="0" fontId="0" fillId="3" borderId="0" xfId="8" applyFont="1" applyFill="1"/>
    <xf numFmtId="0" fontId="100" fillId="0" borderId="0" xfId="8" applyFont="1"/>
    <xf numFmtId="0" fontId="0" fillId="33" borderId="1" xfId="0" applyFill="1" applyBorder="1"/>
    <xf numFmtId="0" fontId="0" fillId="33" borderId="5" xfId="0" applyFill="1" applyBorder="1"/>
    <xf numFmtId="0" fontId="0" fillId="33" borderId="3" xfId="0" applyFill="1" applyBorder="1"/>
    <xf numFmtId="0" fontId="0" fillId="33" borderId="22" xfId="0" applyFill="1" applyBorder="1"/>
    <xf numFmtId="0" fontId="27" fillId="46" borderId="49" xfId="8" applyFont="1" applyFill="1" applyBorder="1" applyAlignment="1">
      <alignment horizontal="center" vertical="center" wrapText="1" readingOrder="1"/>
    </xf>
    <xf numFmtId="44" fontId="0" fillId="38" borderId="37" xfId="1428" applyFont="1" applyFill="1" applyBorder="1" applyAlignment="1"/>
    <xf numFmtId="167" fontId="77" fillId="33" borderId="43" xfId="1427" applyNumberFormat="1" applyFont="1" applyFill="1" applyBorder="1" applyAlignment="1" applyProtection="1">
      <alignment horizontal="center"/>
    </xf>
    <xf numFmtId="168" fontId="77" fillId="33" borderId="43" xfId="1249" applyNumberFormat="1" applyFill="1" applyBorder="1" applyAlignment="1" applyProtection="1">
      <alignment horizontal="center"/>
    </xf>
    <xf numFmtId="168" fontId="0" fillId="33" borderId="0" xfId="1428" applyNumberFormat="1" applyFont="1" applyFill="1"/>
    <xf numFmtId="168" fontId="0" fillId="33" borderId="1" xfId="1428" applyNumberFormat="1" applyFont="1" applyFill="1" applyBorder="1"/>
    <xf numFmtId="168" fontId="0" fillId="33" borderId="48" xfId="0" applyNumberFormat="1" applyFill="1" applyBorder="1"/>
    <xf numFmtId="167" fontId="0" fillId="33" borderId="0" xfId="1427" applyNumberFormat="1" applyFont="1" applyFill="1"/>
    <xf numFmtId="41" fontId="77" fillId="33" borderId="42" xfId="1249" applyNumberFormat="1" applyFill="1" applyBorder="1" applyAlignment="1" applyProtection="1">
      <alignment horizontal="center" wrapText="1"/>
    </xf>
    <xf numFmtId="41" fontId="77" fillId="33" borderId="44" xfId="1249" applyNumberFormat="1" applyFill="1" applyBorder="1" applyAlignment="1" applyProtection="1">
      <alignment horizontal="center" wrapText="1"/>
    </xf>
    <xf numFmtId="37" fontId="82" fillId="3" borderId="39" xfId="1251" applyNumberFormat="1" applyFill="1" applyBorder="1" applyAlignment="1" applyProtection="1">
      <alignment wrapText="1"/>
    </xf>
    <xf numFmtId="167" fontId="82" fillId="3" borderId="46" xfId="1251" applyNumberFormat="1" applyFill="1" applyBorder="1" applyAlignment="1" applyProtection="1">
      <alignment wrapText="1"/>
    </xf>
    <xf numFmtId="44" fontId="0" fillId="33" borderId="1" xfId="1428" applyFont="1" applyFill="1" applyBorder="1"/>
    <xf numFmtId="44" fontId="0" fillId="33" borderId="0" xfId="1428" applyFont="1" applyFill="1"/>
    <xf numFmtId="0" fontId="82" fillId="37" borderId="35" xfId="1251" applyNumberFormat="1" applyBorder="1" applyAlignment="1" applyProtection="1">
      <alignment horizontal="center" wrapText="1"/>
      <protection locked="0"/>
    </xf>
    <xf numFmtId="44" fontId="0" fillId="33" borderId="1" xfId="1428" applyFont="1" applyFill="1" applyBorder="1" applyAlignment="1">
      <alignment horizontal="right"/>
    </xf>
    <xf numFmtId="0" fontId="98" fillId="0" borderId="0" xfId="0" applyFont="1"/>
    <xf numFmtId="0" fontId="0" fillId="0" borderId="34" xfId="0" applyBorder="1"/>
    <xf numFmtId="0" fontId="0" fillId="0" borderId="33" xfId="0" applyBorder="1"/>
    <xf numFmtId="0" fontId="102" fillId="0" borderId="0" xfId="0" applyFont="1"/>
    <xf numFmtId="0" fontId="89" fillId="0" borderId="0" xfId="0" applyFont="1"/>
    <xf numFmtId="0" fontId="103" fillId="3" borderId="0" xfId="8" applyFont="1" applyFill="1"/>
    <xf numFmtId="0" fontId="0" fillId="0" borderId="0" xfId="0" applyAlignment="1">
      <alignment horizontal="left"/>
    </xf>
    <xf numFmtId="0" fontId="0" fillId="0" borderId="0" xfId="0" applyAlignment="1">
      <alignment horizontal="right"/>
    </xf>
    <xf numFmtId="14" fontId="0" fillId="44" borderId="47" xfId="0" applyNumberFormat="1" applyFill="1" applyBorder="1"/>
    <xf numFmtId="10" fontId="0" fillId="44" borderId="47" xfId="0" applyNumberFormat="1" applyFill="1" applyBorder="1"/>
    <xf numFmtId="1" fontId="0" fillId="44" borderId="47" xfId="0" applyNumberFormat="1" applyFill="1" applyBorder="1"/>
    <xf numFmtId="14" fontId="0" fillId="0" borderId="0" xfId="0" applyNumberFormat="1"/>
    <xf numFmtId="0" fontId="104" fillId="3" borderId="0" xfId="8" applyFont="1" applyFill="1" applyAlignment="1">
      <alignment horizontal="left" vertical="center"/>
    </xf>
    <xf numFmtId="0" fontId="105" fillId="3" borderId="0" xfId="8" applyFont="1" applyFill="1" applyAlignment="1">
      <alignment horizontal="left" vertical="center"/>
    </xf>
    <xf numFmtId="0" fontId="106" fillId="3" borderId="0" xfId="8" applyFont="1" applyFill="1"/>
    <xf numFmtId="0" fontId="107" fillId="3" borderId="0" xfId="8" applyFont="1" applyFill="1"/>
    <xf numFmtId="0" fontId="1" fillId="0" borderId="0" xfId="0" applyFont="1"/>
    <xf numFmtId="0" fontId="109" fillId="35" borderId="35" xfId="1249" applyFont="1"/>
    <xf numFmtId="42" fontId="0" fillId="33" borderId="1" xfId="1428" applyNumberFormat="1" applyFont="1" applyFill="1" applyBorder="1"/>
    <xf numFmtId="44" fontId="0" fillId="0" borderId="0" xfId="0" applyNumberFormat="1"/>
    <xf numFmtId="0" fontId="110" fillId="33" borderId="0" xfId="0" applyFont="1" applyFill="1"/>
    <xf numFmtId="0" fontId="27" fillId="4" borderId="5" xfId="8" applyFont="1" applyFill="1" applyBorder="1" applyAlignment="1">
      <alignment horizontal="center" vertical="center" wrapText="1" readingOrder="1"/>
    </xf>
    <xf numFmtId="0" fontId="2" fillId="0" borderId="0" xfId="1429" applyAlignment="1" applyProtection="1">
      <alignment vertical="top"/>
    </xf>
    <xf numFmtId="0" fontId="2" fillId="0" borderId="0" xfId="1429" applyAlignment="1">
      <alignment vertical="top"/>
    </xf>
    <xf numFmtId="0" fontId="2" fillId="40" borderId="0" xfId="1429" applyFill="1" applyAlignment="1">
      <alignment vertical="top"/>
    </xf>
    <xf numFmtId="0" fontId="88" fillId="0" borderId="0" xfId="1429" applyFont="1" applyAlignment="1">
      <alignment vertical="top"/>
    </xf>
    <xf numFmtId="0" fontId="2" fillId="0" borderId="0" xfId="1429" applyFill="1" applyAlignment="1">
      <alignment vertical="top"/>
    </xf>
    <xf numFmtId="0" fontId="89" fillId="0" borderId="0" xfId="286" applyFont="1" applyBorder="1" applyAlignment="1" applyProtection="1">
      <alignment horizontal="left" vertical="center" indent="3"/>
    </xf>
    <xf numFmtId="0" fontId="89" fillId="0" borderId="0" xfId="286" applyFont="1" applyBorder="1" applyAlignment="1" applyProtection="1">
      <alignment vertical="top"/>
    </xf>
    <xf numFmtId="0" fontId="90" fillId="0" borderId="0" xfId="286" applyFont="1" applyFill="1" applyAlignment="1" applyProtection="1">
      <alignment horizontal="left" vertical="top" indent="3"/>
      <protection hidden="1"/>
    </xf>
    <xf numFmtId="0" fontId="91" fillId="0" borderId="0" xfId="286" applyFont="1" applyFill="1" applyAlignment="1" applyProtection="1">
      <alignment vertical="top"/>
      <protection hidden="1"/>
    </xf>
    <xf numFmtId="0" fontId="88" fillId="0" borderId="0" xfId="1429" applyFont="1" applyFill="1" applyAlignment="1">
      <alignment vertical="top"/>
    </xf>
    <xf numFmtId="0" fontId="64" fillId="0" borderId="0" xfId="1429" applyFont="1" applyAlignment="1">
      <alignment vertical="top"/>
    </xf>
    <xf numFmtId="0" fontId="92" fillId="0" borderId="0" xfId="1429" applyFont="1" applyAlignment="1">
      <alignment vertical="top"/>
    </xf>
    <xf numFmtId="0" fontId="92" fillId="40" borderId="0" xfId="1429" applyFont="1" applyFill="1" applyAlignment="1">
      <alignment vertical="top"/>
    </xf>
    <xf numFmtId="0" fontId="92" fillId="0" borderId="0" xfId="1429" applyFont="1" applyFill="1" applyAlignment="1">
      <alignment vertical="top"/>
    </xf>
    <xf numFmtId="0" fontId="93" fillId="0" borderId="0" xfId="1429" applyFont="1" applyAlignment="1">
      <alignment vertical="top"/>
    </xf>
    <xf numFmtId="0" fontId="93" fillId="40" borderId="0" xfId="1429" applyFont="1" applyFill="1" applyAlignment="1">
      <alignment vertical="top"/>
    </xf>
    <xf numFmtId="0" fontId="92" fillId="0" borderId="1" xfId="1429" applyFont="1" applyBorder="1" applyAlignment="1">
      <alignment vertical="top"/>
    </xf>
    <xf numFmtId="0" fontId="92" fillId="0" borderId="0" xfId="1429" applyFont="1" applyBorder="1" applyAlignment="1">
      <alignment vertical="top"/>
    </xf>
    <xf numFmtId="0" fontId="92" fillId="0" borderId="2" xfId="1429" applyFont="1" applyBorder="1" applyAlignment="1">
      <alignment vertical="top"/>
    </xf>
    <xf numFmtId="49" fontId="92" fillId="0" borderId="1" xfId="1429" applyNumberFormat="1" applyFont="1" applyBorder="1" applyAlignment="1">
      <alignment horizontal="center" vertical="top"/>
    </xf>
    <xf numFmtId="0" fontId="92" fillId="41" borderId="1" xfId="1429" applyFont="1" applyFill="1" applyBorder="1" applyAlignment="1">
      <alignment vertical="top"/>
    </xf>
    <xf numFmtId="0" fontId="92" fillId="41" borderId="0" xfId="1429" applyFont="1" applyFill="1" applyBorder="1" applyAlignment="1">
      <alignment vertical="top"/>
    </xf>
    <xf numFmtId="0" fontId="92" fillId="41" borderId="2" xfId="1429" applyFont="1" applyFill="1" applyBorder="1" applyAlignment="1">
      <alignment vertical="top"/>
    </xf>
    <xf numFmtId="49" fontId="92" fillId="0" borderId="1" xfId="1429" applyNumberFormat="1" applyFont="1" applyBorder="1" applyAlignment="1">
      <alignment horizontal="center" vertical="center"/>
    </xf>
    <xf numFmtId="0" fontId="106" fillId="0" borderId="0" xfId="0" applyFont="1" applyAlignment="1">
      <alignment vertical="top"/>
    </xf>
    <xf numFmtId="0" fontId="2" fillId="0" borderId="0" xfId="1429"/>
    <xf numFmtId="0" fontId="2" fillId="40" borderId="0" xfId="1429" applyFill="1"/>
    <xf numFmtId="0" fontId="2" fillId="0" borderId="0" xfId="1429" applyFill="1"/>
    <xf numFmtId="0" fontId="26" fillId="0" borderId="1" xfId="0" applyFont="1" applyBorder="1" applyAlignment="1">
      <alignment vertical="center"/>
    </xf>
    <xf numFmtId="0" fontId="26" fillId="0" borderId="0" xfId="0" applyFont="1" applyAlignment="1">
      <alignment vertical="center"/>
    </xf>
    <xf numFmtId="0" fontId="26" fillId="0" borderId="2" xfId="0" applyFont="1" applyBorder="1" applyAlignment="1">
      <alignment vertical="center"/>
    </xf>
    <xf numFmtId="0" fontId="26" fillId="0" borderId="3" xfId="0" applyFont="1" applyBorder="1" applyAlignment="1">
      <alignment vertical="center"/>
    </xf>
    <xf numFmtId="0" fontId="26" fillId="0" borderId="34" xfId="0" applyFont="1" applyBorder="1" applyAlignment="1">
      <alignment vertical="center"/>
    </xf>
    <xf numFmtId="0" fontId="26" fillId="0" borderId="33" xfId="0" applyFont="1" applyBorder="1" applyAlignment="1">
      <alignment vertical="center"/>
    </xf>
    <xf numFmtId="0" fontId="0" fillId="38" borderId="37" xfId="0" applyFill="1" applyBorder="1" applyAlignment="1">
      <alignment wrapText="1"/>
    </xf>
    <xf numFmtId="0" fontId="0" fillId="0" borderId="2" xfId="0" applyBorder="1"/>
    <xf numFmtId="0" fontId="114" fillId="0" borderId="0" xfId="0" applyFont="1" applyAlignment="1">
      <alignment horizontal="left" vertical="top" indent="1"/>
    </xf>
    <xf numFmtId="0" fontId="102" fillId="0" borderId="0" xfId="0" applyFont="1" applyAlignment="1">
      <alignment horizontal="left" vertical="top" indent="1"/>
    </xf>
    <xf numFmtId="9" fontId="25" fillId="4" borderId="0" xfId="8" quotePrefix="1" applyNumberFormat="1" applyFont="1" applyFill="1" applyAlignment="1">
      <alignment horizontal="center" vertical="center"/>
    </xf>
    <xf numFmtId="0" fontId="64" fillId="46" borderId="47" xfId="8" applyFont="1" applyFill="1" applyBorder="1" applyAlignment="1">
      <alignment horizontal="center" vertical="center" wrapText="1" readingOrder="1"/>
    </xf>
    <xf numFmtId="0" fontId="1" fillId="0" borderId="1" xfId="8" applyBorder="1"/>
    <xf numFmtId="0" fontId="0" fillId="0" borderId="2" xfId="8" applyFont="1" applyBorder="1"/>
    <xf numFmtId="0" fontId="1" fillId="0" borderId="3" xfId="8" applyBorder="1"/>
    <xf numFmtId="0" fontId="0" fillId="0" borderId="33" xfId="8" applyFont="1" applyBorder="1"/>
    <xf numFmtId="168" fontId="0" fillId="33" borderId="0" xfId="1428" applyNumberFormat="1" applyFont="1" applyFill="1" applyBorder="1"/>
    <xf numFmtId="42" fontId="0" fillId="33" borderId="0" xfId="1428" applyNumberFormat="1" applyFont="1" applyFill="1" applyBorder="1"/>
    <xf numFmtId="0" fontId="115" fillId="50" borderId="0" xfId="1431"/>
    <xf numFmtId="8" fontId="82" fillId="3" borderId="35" xfId="1251" applyNumberFormat="1" applyFill="1" applyBorder="1" applyAlignment="1" applyProtection="1">
      <alignment wrapText="1"/>
    </xf>
    <xf numFmtId="9" fontId="0" fillId="0" borderId="0" xfId="1430" applyFont="1" applyBorder="1"/>
    <xf numFmtId="0" fontId="0" fillId="0" borderId="0" xfId="0" applyAlignment="1">
      <alignment horizontal="center" vertical="center" wrapText="1"/>
    </xf>
    <xf numFmtId="9" fontId="0" fillId="0" borderId="1" xfId="1430" applyFont="1" applyBorder="1"/>
    <xf numFmtId="9" fontId="0" fillId="0" borderId="2" xfId="1430" applyFont="1" applyBorder="1"/>
    <xf numFmtId="9" fontId="0" fillId="0" borderId="3" xfId="1430" applyFont="1" applyBorder="1"/>
    <xf numFmtId="9" fontId="0" fillId="0" borderId="34" xfId="1430" applyFont="1" applyBorder="1"/>
    <xf numFmtId="9" fontId="0" fillId="0" borderId="33" xfId="1430" applyFont="1" applyBorder="1"/>
    <xf numFmtId="9" fontId="0" fillId="0" borderId="0" xfId="0" applyNumberFormat="1"/>
    <xf numFmtId="9" fontId="0" fillId="0" borderId="1" xfId="0" applyNumberFormat="1" applyBorder="1"/>
    <xf numFmtId="9" fontId="0" fillId="0" borderId="2" xfId="0" applyNumberFormat="1" applyBorder="1"/>
    <xf numFmtId="0" fontId="4" fillId="0" borderId="0" xfId="2" applyFont="1" applyBorder="1" applyAlignment="1" applyProtection="1">
      <alignment horizontal="left" vertical="center" wrapText="1"/>
    </xf>
    <xf numFmtId="0" fontId="79" fillId="36" borderId="35" xfId="1250" applyAlignment="1" applyProtection="1">
      <alignment horizontal="center" vertical="center"/>
      <protection locked="0"/>
    </xf>
    <xf numFmtId="0" fontId="79" fillId="36" borderId="35" xfId="1250" applyNumberFormat="1" applyAlignment="1" applyProtection="1">
      <alignment horizontal="left" vertical="center"/>
      <protection locked="0"/>
    </xf>
    <xf numFmtId="0" fontId="0" fillId="0" borderId="0" xfId="0" applyAlignment="1">
      <alignment horizontal="right" vertical="center" wrapText="1"/>
    </xf>
    <xf numFmtId="42" fontId="0" fillId="33" borderId="0" xfId="1428" applyNumberFormat="1" applyFont="1" applyFill="1"/>
    <xf numFmtId="42" fontId="0" fillId="33" borderId="48" xfId="0" applyNumberFormat="1" applyFill="1" applyBorder="1"/>
    <xf numFmtId="41" fontId="0" fillId="33" borderId="0" xfId="1427" applyNumberFormat="1" applyFont="1" applyFill="1"/>
    <xf numFmtId="42" fontId="0" fillId="33" borderId="0" xfId="1427" applyNumberFormat="1" applyFont="1" applyFill="1"/>
    <xf numFmtId="0" fontId="10" fillId="0" borderId="1" xfId="7" applyFont="1" applyBorder="1" applyAlignment="1">
      <alignment vertical="center"/>
    </xf>
    <xf numFmtId="0" fontId="10" fillId="0" borderId="1" xfId="7" applyFont="1" applyBorder="1" applyAlignment="1">
      <alignment vertical="top"/>
    </xf>
    <xf numFmtId="0" fontId="30" fillId="0" borderId="0" xfId="8" applyFont="1"/>
    <xf numFmtId="0" fontId="4" fillId="0" borderId="34" xfId="2" applyFont="1" applyBorder="1" applyAlignment="1" applyProtection="1">
      <alignment horizontal="right" vertical="center"/>
    </xf>
    <xf numFmtId="0" fontId="17" fillId="0" borderId="34" xfId="5" applyNumberFormat="1" applyFont="1" applyFill="1" applyBorder="1" applyAlignment="1" applyProtection="1">
      <alignment horizontal="left" vertical="center"/>
      <protection locked="0"/>
    </xf>
    <xf numFmtId="0" fontId="11" fillId="0" borderId="34" xfId="2" applyFont="1" applyBorder="1" applyAlignment="1" applyProtection="1">
      <alignment horizontal="left" vertical="center"/>
    </xf>
    <xf numFmtId="0" fontId="10" fillId="0" borderId="34" xfId="2" applyFont="1" applyBorder="1" applyAlignment="1" applyProtection="1">
      <alignment vertical="center"/>
    </xf>
    <xf numFmtId="0" fontId="11" fillId="0" borderId="33" xfId="2" applyFont="1" applyFill="1" applyBorder="1" applyAlignment="1" applyProtection="1">
      <alignment horizontal="center" vertical="center"/>
    </xf>
    <xf numFmtId="0" fontId="64" fillId="48" borderId="93" xfId="8" quotePrefix="1" applyFont="1" applyFill="1" applyBorder="1" applyAlignment="1">
      <alignment horizontal="center" vertical="center" wrapText="1"/>
    </xf>
    <xf numFmtId="0" fontId="64" fillId="45" borderId="93" xfId="8" quotePrefix="1" applyFont="1" applyFill="1" applyBorder="1" applyAlignment="1">
      <alignment horizontal="center" vertical="center" wrapText="1"/>
    </xf>
    <xf numFmtId="0" fontId="64" fillId="45" borderId="93" xfId="8" applyFont="1" applyFill="1" applyBorder="1" applyAlignment="1">
      <alignment horizontal="center" vertical="center" wrapText="1" readingOrder="1"/>
    </xf>
    <xf numFmtId="0" fontId="64" fillId="48" borderId="93" xfId="8" applyFont="1" applyFill="1" applyBorder="1" applyAlignment="1">
      <alignment horizontal="center" vertical="center" wrapText="1" readingOrder="1"/>
    </xf>
    <xf numFmtId="185" fontId="22" fillId="3" borderId="94" xfId="8" applyNumberFormat="1" applyFont="1" applyFill="1" applyBorder="1" applyAlignment="1">
      <alignment horizontal="center"/>
    </xf>
    <xf numFmtId="0" fontId="82" fillId="3" borderId="94" xfId="1251" applyNumberFormat="1" applyFill="1" applyBorder="1" applyAlignment="1" applyProtection="1">
      <alignment horizontal="center" wrapText="1"/>
    </xf>
    <xf numFmtId="0" fontId="82" fillId="3" borderId="94" xfId="1251" applyNumberFormat="1" applyFill="1" applyBorder="1" applyAlignment="1" applyProtection="1">
      <alignment horizontal="center"/>
    </xf>
    <xf numFmtId="0" fontId="82" fillId="3" borderId="95" xfId="1251" applyNumberFormat="1" applyFill="1" applyBorder="1" applyAlignment="1" applyProtection="1">
      <alignment horizontal="center" wrapText="1"/>
    </xf>
    <xf numFmtId="0" fontId="27" fillId="4" borderId="96" xfId="8" applyFont="1" applyFill="1" applyBorder="1" applyAlignment="1">
      <alignment horizontal="center" vertical="center" wrapText="1" readingOrder="1"/>
    </xf>
    <xf numFmtId="185" fontId="22" fillId="3" borderId="96" xfId="8" applyNumberFormat="1" applyFont="1" applyFill="1" applyBorder="1" applyAlignment="1">
      <alignment horizontal="center"/>
    </xf>
    <xf numFmtId="0" fontId="111" fillId="3" borderId="96" xfId="1251" applyNumberFormat="1" applyFont="1" applyFill="1" applyBorder="1" applyAlignment="1" applyProtection="1">
      <alignment horizontal="left" wrapText="1"/>
    </xf>
    <xf numFmtId="0" fontId="82" fillId="3" borderId="96" xfId="1251" applyNumberFormat="1" applyFill="1" applyBorder="1" applyAlignment="1" applyProtection="1">
      <alignment horizontal="left" wrapText="1"/>
    </xf>
    <xf numFmtId="14" fontId="0" fillId="0" borderId="96" xfId="0" applyNumberFormat="1" applyBorder="1"/>
    <xf numFmtId="185" fontId="22" fillId="3" borderId="96" xfId="8" applyNumberFormat="1" applyFont="1" applyFill="1" applyBorder="1" applyAlignment="1">
      <alignment horizontal="center" vertical="top"/>
    </xf>
    <xf numFmtId="185" fontId="22" fillId="3" borderId="96" xfId="8" applyNumberFormat="1" applyFont="1" applyFill="1" applyBorder="1" applyAlignment="1">
      <alignment horizontal="left" vertical="top" wrapText="1"/>
    </xf>
    <xf numFmtId="164" fontId="10" fillId="0" borderId="97" xfId="4" applyFont="1" applyBorder="1" applyAlignment="1" applyProtection="1">
      <alignment horizontal="left" vertical="center" wrapText="1"/>
      <protection hidden="1"/>
    </xf>
    <xf numFmtId="0" fontId="2" fillId="0" borderId="96" xfId="7" applyBorder="1"/>
    <xf numFmtId="0" fontId="9" fillId="2" borderId="97" xfId="2" applyFont="1" applyFill="1" applyBorder="1" applyAlignment="1" applyProtection="1">
      <alignment vertical="center"/>
    </xf>
    <xf numFmtId="0" fontId="9" fillId="2" borderId="98" xfId="2" applyFont="1" applyFill="1" applyBorder="1" applyAlignment="1" applyProtection="1">
      <alignment vertical="center"/>
    </xf>
    <xf numFmtId="0" fontId="9" fillId="2" borderId="99" xfId="2" applyFont="1" applyFill="1" applyBorder="1" applyAlignment="1" applyProtection="1">
      <alignment vertical="center"/>
    </xf>
    <xf numFmtId="0" fontId="16" fillId="0" borderId="98" xfId="5" applyNumberFormat="1" applyFont="1" applyFill="1" applyBorder="1" applyAlignment="1" applyProtection="1">
      <alignment horizontal="left" vertical="center"/>
      <protection locked="0"/>
    </xf>
    <xf numFmtId="0" fontId="17" fillId="0" borderId="98" xfId="6" applyNumberFormat="1" applyFont="1" applyFill="1" applyBorder="1" applyAlignment="1" applyProtection="1">
      <alignment horizontal="left" vertical="center"/>
      <protection locked="0"/>
    </xf>
    <xf numFmtId="0" fontId="14" fillId="0" borderId="99" xfId="1" applyFont="1" applyBorder="1" applyProtection="1">
      <protection hidden="1"/>
    </xf>
    <xf numFmtId="0" fontId="4" fillId="0" borderId="100" xfId="2" applyFont="1" applyBorder="1" applyAlignment="1" applyProtection="1">
      <alignment horizontal="left" vertical="center"/>
    </xf>
    <xf numFmtId="0" fontId="16" fillId="0" borderId="101" xfId="5" applyNumberFormat="1" applyFont="1" applyFill="1" applyBorder="1" applyAlignment="1" applyProtection="1">
      <alignment horizontal="left" vertical="center"/>
      <protection locked="0"/>
    </xf>
    <xf numFmtId="0" fontId="4" fillId="0" borderId="101" xfId="7" applyFont="1" applyBorder="1"/>
    <xf numFmtId="0" fontId="96" fillId="0" borderId="101" xfId="5" applyNumberFormat="1" applyFont="1" applyFill="1" applyBorder="1" applyAlignment="1" applyProtection="1">
      <alignment horizontal="right" vertical="center" wrapText="1"/>
      <protection locked="0"/>
    </xf>
    <xf numFmtId="0" fontId="4" fillId="0" borderId="97" xfId="2" applyFont="1" applyBorder="1" applyAlignment="1" applyProtection="1">
      <alignment horizontal="left" vertical="center"/>
    </xf>
    <xf numFmtId="0" fontId="0" fillId="0" borderId="98" xfId="0" applyBorder="1"/>
    <xf numFmtId="0" fontId="0" fillId="0" borderId="99" xfId="0" applyBorder="1"/>
    <xf numFmtId="0" fontId="9" fillId="2" borderId="100" xfId="2" applyFont="1" applyFill="1" applyBorder="1" applyAlignment="1" applyProtection="1">
      <alignment vertical="center"/>
    </xf>
    <xf numFmtId="0" fontId="18" fillId="2" borderId="101" xfId="2" applyFont="1" applyFill="1" applyBorder="1" applyAlignment="1" applyProtection="1">
      <alignment vertical="center"/>
    </xf>
    <xf numFmtId="0" fontId="18" fillId="2" borderId="103" xfId="2" applyFont="1" applyFill="1" applyBorder="1" applyAlignment="1" applyProtection="1">
      <alignment vertical="center"/>
    </xf>
    <xf numFmtId="0" fontId="85" fillId="6" borderId="104" xfId="716" applyNumberFormat="1" applyFont="1" applyBorder="1" applyAlignment="1" applyProtection="1">
      <alignment horizontal="center" wrapText="1"/>
    </xf>
    <xf numFmtId="9" fontId="25" fillId="4" borderId="105" xfId="8" quotePrefix="1" applyNumberFormat="1" applyFont="1" applyFill="1" applyBorder="1" applyAlignment="1">
      <alignment horizontal="center" vertical="center"/>
    </xf>
    <xf numFmtId="0" fontId="1" fillId="4" borderId="105" xfId="8" applyFill="1" applyBorder="1" applyAlignment="1">
      <alignment horizontal="center" vertical="center"/>
    </xf>
    <xf numFmtId="0" fontId="25" fillId="4" borderId="105" xfId="8" applyFont="1" applyFill="1" applyBorder="1" applyAlignment="1">
      <alignment horizontal="center" vertical="center"/>
    </xf>
    <xf numFmtId="0" fontId="25" fillId="4" borderId="105" xfId="8" quotePrefix="1" applyFont="1" applyFill="1" applyBorder="1" applyAlignment="1">
      <alignment horizontal="center" vertical="center"/>
    </xf>
    <xf numFmtId="0" fontId="64" fillId="44" borderId="105" xfId="8" quotePrefix="1" applyFont="1" applyFill="1" applyBorder="1" applyAlignment="1">
      <alignment horizontal="center" vertical="center" wrapText="1"/>
    </xf>
    <xf numFmtId="0" fontId="64" fillId="38" borderId="105" xfId="8" quotePrefix="1" applyFont="1" applyFill="1" applyBorder="1" applyAlignment="1">
      <alignment horizontal="center" vertical="center" wrapText="1"/>
    </xf>
    <xf numFmtId="0" fontId="64" fillId="45" borderId="105" xfId="8" quotePrefix="1" applyFont="1" applyFill="1" applyBorder="1" applyAlignment="1">
      <alignment horizontal="center" vertical="center" wrapText="1"/>
    </xf>
    <xf numFmtId="0" fontId="27" fillId="4" borderId="105" xfId="8" applyFont="1" applyFill="1" applyBorder="1" applyAlignment="1">
      <alignment horizontal="center" vertical="center" wrapText="1" readingOrder="1"/>
    </xf>
    <xf numFmtId="0" fontId="25" fillId="4" borderId="105" xfId="8" quotePrefix="1" applyFont="1" applyFill="1" applyBorder="1" applyAlignment="1">
      <alignment horizontal="center" vertical="center" wrapText="1"/>
    </xf>
    <xf numFmtId="0" fontId="99" fillId="4" borderId="105" xfId="8" applyFont="1" applyFill="1" applyBorder="1" applyAlignment="1">
      <alignment horizontal="center" vertical="center" wrapText="1" readingOrder="1"/>
    </xf>
    <xf numFmtId="0" fontId="64" fillId="38" borderId="106" xfId="8" quotePrefix="1" applyFont="1" applyFill="1" applyBorder="1" applyAlignment="1">
      <alignment horizontal="center" vertical="center" wrapText="1"/>
    </xf>
    <xf numFmtId="0" fontId="27" fillId="39" borderId="105" xfId="8" applyFont="1" applyFill="1" applyBorder="1" applyAlignment="1">
      <alignment horizontal="center" vertical="center" wrapText="1" readingOrder="1"/>
    </xf>
    <xf numFmtId="0" fontId="27" fillId="39" borderId="106" xfId="8" applyFont="1" applyFill="1" applyBorder="1" applyAlignment="1">
      <alignment horizontal="center" vertical="center" wrapText="1" readingOrder="1"/>
    </xf>
    <xf numFmtId="0" fontId="64" fillId="44" borderId="105" xfId="8" applyFont="1" applyFill="1" applyBorder="1" applyAlignment="1">
      <alignment horizontal="center" vertical="center" wrapText="1" readingOrder="1"/>
    </xf>
    <xf numFmtId="0" fontId="64" fillId="44" borderId="106" xfId="8" applyFont="1" applyFill="1" applyBorder="1" applyAlignment="1">
      <alignment horizontal="center" vertical="center" wrapText="1" readingOrder="1"/>
    </xf>
    <xf numFmtId="0" fontId="64" fillId="38" borderId="106" xfId="8" applyFont="1" applyFill="1" applyBorder="1" applyAlignment="1">
      <alignment horizontal="center" vertical="center" wrapText="1" readingOrder="1"/>
    </xf>
    <xf numFmtId="185" fontId="22" fillId="3" borderId="105" xfId="8" applyNumberFormat="1" applyFont="1" applyFill="1" applyBorder="1" applyAlignment="1">
      <alignment horizontal="center"/>
    </xf>
    <xf numFmtId="0" fontId="82" fillId="3" borderId="105" xfId="1251" applyNumberFormat="1" applyFill="1" applyBorder="1" applyAlignment="1" applyProtection="1">
      <alignment horizontal="center" wrapText="1"/>
    </xf>
    <xf numFmtId="0" fontId="82" fillId="3" borderId="105" xfId="1251" applyNumberFormat="1" applyFill="1" applyBorder="1" applyAlignment="1" applyProtection="1">
      <alignment wrapText="1"/>
    </xf>
    <xf numFmtId="0" fontId="82" fillId="3" borderId="109" xfId="1251" applyNumberFormat="1" applyFill="1" applyBorder="1" applyAlignment="1" applyProtection="1">
      <alignment horizontal="center" wrapText="1"/>
    </xf>
    <xf numFmtId="0" fontId="79" fillId="3" borderId="105" xfId="1250" applyFill="1" applyBorder="1" applyProtection="1"/>
    <xf numFmtId="185" fontId="116" fillId="3" borderId="105" xfId="8" applyNumberFormat="1" applyFont="1" applyFill="1" applyBorder="1" applyAlignment="1">
      <alignment horizontal="center"/>
    </xf>
    <xf numFmtId="0" fontId="0" fillId="0" borderId="105" xfId="8" applyFont="1" applyBorder="1"/>
    <xf numFmtId="0" fontId="92" fillId="49" borderId="105" xfId="1429" applyFont="1" applyFill="1" applyBorder="1" applyAlignment="1">
      <alignment vertical="top"/>
    </xf>
    <xf numFmtId="0" fontId="112" fillId="0" borderId="105" xfId="1429" applyFont="1" applyBorder="1" applyAlignment="1" applyProtection="1">
      <alignment vertical="top"/>
      <protection locked="0"/>
    </xf>
    <xf numFmtId="0" fontId="92" fillId="0" borderId="105" xfId="1429" applyFont="1" applyBorder="1" applyAlignment="1">
      <alignment horizontal="center" vertical="top"/>
    </xf>
    <xf numFmtId="0" fontId="95" fillId="40" borderId="110" xfId="1429" applyFont="1" applyFill="1" applyBorder="1" applyAlignment="1">
      <alignment vertical="top"/>
    </xf>
    <xf numFmtId="0" fontId="95" fillId="40" borderId="111" xfId="1429" applyFont="1" applyFill="1" applyBorder="1" applyAlignment="1">
      <alignment horizontal="right" vertical="top"/>
    </xf>
    <xf numFmtId="0" fontId="108" fillId="42" borderId="106" xfId="8" applyFont="1" applyFill="1" applyBorder="1" applyAlignment="1">
      <alignment horizontal="center" vertical="center" wrapText="1" readingOrder="1"/>
    </xf>
    <xf numFmtId="0" fontId="108" fillId="42" borderId="108" xfId="8" applyFont="1" applyFill="1" applyBorder="1" applyAlignment="1">
      <alignment horizontal="center" vertical="center" wrapText="1" readingOrder="1"/>
    </xf>
    <xf numFmtId="0" fontId="108" fillId="42" borderId="105" xfId="8" applyFont="1" applyFill="1" applyBorder="1" applyAlignment="1">
      <alignment horizontal="center" vertical="center" wrapText="1" readingOrder="1"/>
    </xf>
    <xf numFmtId="0" fontId="108" fillId="42" borderId="112" xfId="8" applyFont="1" applyFill="1" applyBorder="1" applyAlignment="1">
      <alignment horizontal="center" vertical="center" wrapText="1" readingOrder="1"/>
    </xf>
    <xf numFmtId="0" fontId="108" fillId="42" borderId="111" xfId="8" applyFont="1" applyFill="1" applyBorder="1" applyAlignment="1">
      <alignment horizontal="center" vertical="center" wrapText="1" readingOrder="1"/>
    </xf>
    <xf numFmtId="0" fontId="108" fillId="4" borderId="105" xfId="8" applyFont="1" applyFill="1" applyBorder="1" applyAlignment="1">
      <alignment horizontal="center" vertical="center" wrapText="1" readingOrder="1"/>
    </xf>
    <xf numFmtId="0" fontId="108" fillId="43" borderId="108" xfId="8" applyFont="1" applyFill="1" applyBorder="1" applyAlignment="1">
      <alignment horizontal="center" vertical="center" wrapText="1" readingOrder="1"/>
    </xf>
    <xf numFmtId="0" fontId="1" fillId="0" borderId="105" xfId="0" applyFont="1" applyBorder="1" applyProtection="1">
      <protection locked="0"/>
    </xf>
    <xf numFmtId="0" fontId="97" fillId="0" borderId="106" xfId="0" applyFont="1" applyBorder="1" applyAlignment="1">
      <alignment horizontal="center"/>
    </xf>
    <xf numFmtId="0" fontId="97" fillId="0" borderId="105" xfId="0" applyFont="1" applyBorder="1" applyAlignment="1">
      <alignment horizontal="center"/>
    </xf>
    <xf numFmtId="0" fontId="97" fillId="3" borderId="105" xfId="8" applyFont="1" applyFill="1" applyBorder="1" applyAlignment="1">
      <alignment horizontal="center"/>
    </xf>
    <xf numFmtId="44" fontId="0" fillId="0" borderId="106" xfId="1428" applyFont="1" applyBorder="1"/>
    <xf numFmtId="44" fontId="0" fillId="0" borderId="107" xfId="1428" applyFont="1" applyBorder="1"/>
    <xf numFmtId="44" fontId="0" fillId="0" borderId="108" xfId="1428" applyFont="1" applyBorder="1"/>
    <xf numFmtId="44" fontId="0" fillId="0" borderId="106" xfId="1428" applyFont="1" applyFill="1" applyBorder="1" applyProtection="1"/>
    <xf numFmtId="44" fontId="0" fillId="0" borderId="107" xfId="1428" applyFont="1" applyFill="1" applyBorder="1" applyProtection="1"/>
    <xf numFmtId="44" fontId="0" fillId="0" borderId="108" xfId="1428" applyFont="1" applyFill="1" applyBorder="1" applyProtection="1"/>
    <xf numFmtId="9" fontId="0" fillId="0" borderId="112" xfId="0" applyNumberFormat="1" applyBorder="1"/>
    <xf numFmtId="9" fontId="0" fillId="0" borderId="111" xfId="0" applyNumberFormat="1" applyBorder="1"/>
    <xf numFmtId="184" fontId="0" fillId="0" borderId="106" xfId="1427" applyNumberFormat="1" applyFont="1" applyBorder="1"/>
    <xf numFmtId="184" fontId="0" fillId="0" borderId="107" xfId="1427" applyNumberFormat="1" applyFont="1" applyBorder="1"/>
    <xf numFmtId="184" fontId="0" fillId="0" borderId="108" xfId="1427" applyNumberFormat="1" applyFont="1" applyBorder="1"/>
    <xf numFmtId="0" fontId="68" fillId="34" borderId="105" xfId="282" applyFont="1" applyFill="1" applyBorder="1"/>
    <xf numFmtId="8" fontId="0" fillId="0" borderId="0" xfId="0" applyNumberFormat="1"/>
    <xf numFmtId="0" fontId="2" fillId="0" borderId="0" xfId="1732"/>
    <xf numFmtId="0" fontId="117" fillId="51" borderId="113" xfId="1733" applyFont="1" applyFill="1" applyBorder="1" applyAlignment="1">
      <alignment horizontal="left" vertical="center" readingOrder="1"/>
    </xf>
    <xf numFmtId="0" fontId="2" fillId="51" borderId="114" xfId="1732" applyFill="1" applyBorder="1"/>
    <xf numFmtId="0" fontId="2" fillId="51" borderId="115" xfId="1732" applyFill="1" applyBorder="1"/>
    <xf numFmtId="0" fontId="2" fillId="51" borderId="1" xfId="1732" applyFill="1" applyBorder="1"/>
    <xf numFmtId="0" fontId="2" fillId="51" borderId="0" xfId="1732" applyFill="1" applyBorder="1"/>
    <xf numFmtId="0" fontId="2" fillId="51" borderId="2" xfId="1732" applyFill="1" applyBorder="1"/>
    <xf numFmtId="0" fontId="117" fillId="51" borderId="1" xfId="1733" applyFont="1" applyFill="1" applyBorder="1" applyAlignment="1">
      <alignment horizontal="left" vertical="center" readingOrder="1"/>
    </xf>
    <xf numFmtId="0" fontId="97" fillId="51" borderId="1" xfId="0" applyFont="1" applyFill="1" applyBorder="1" applyAlignment="1">
      <alignment vertical="center"/>
    </xf>
    <xf numFmtId="0" fontId="104" fillId="51" borderId="1" xfId="0" applyFont="1" applyFill="1" applyBorder="1"/>
    <xf numFmtId="0" fontId="64" fillId="51" borderId="1" xfId="1732" applyFont="1" applyFill="1" applyBorder="1" applyAlignment="1">
      <alignment vertical="center"/>
    </xf>
    <xf numFmtId="0" fontId="0" fillId="51" borderId="0" xfId="0" applyFill="1" applyAlignment="1">
      <alignment horizontal="left" vertical="top" wrapText="1"/>
    </xf>
    <xf numFmtId="0" fontId="0" fillId="51" borderId="2" xfId="0" applyFill="1" applyBorder="1" applyAlignment="1">
      <alignment horizontal="left" vertical="top" wrapText="1"/>
    </xf>
    <xf numFmtId="0" fontId="0" fillId="51" borderId="0" xfId="0" applyFill="1" applyAlignment="1">
      <alignment horizontal="left" vertical="top"/>
    </xf>
    <xf numFmtId="0" fontId="0" fillId="51" borderId="0" xfId="0" applyFill="1" applyAlignment="1">
      <alignment vertical="center"/>
    </xf>
    <xf numFmtId="0" fontId="64" fillId="51" borderId="3" xfId="1732" applyFont="1" applyFill="1" applyBorder="1" applyAlignment="1">
      <alignment vertical="center"/>
    </xf>
    <xf numFmtId="0" fontId="0" fillId="51" borderId="34" xfId="0" applyFill="1" applyBorder="1" applyAlignment="1">
      <alignment horizontal="left" vertical="center"/>
    </xf>
    <xf numFmtId="0" fontId="2" fillId="51" borderId="34" xfId="1732" applyFill="1" applyBorder="1"/>
    <xf numFmtId="0" fontId="2" fillId="51" borderId="33" xfId="1732" applyFill="1" applyBorder="1"/>
    <xf numFmtId="0" fontId="64" fillId="0" borderId="0" xfId="1732" applyFont="1" applyAlignment="1">
      <alignment vertical="center"/>
    </xf>
    <xf numFmtId="0" fontId="117" fillId="0" borderId="0" xfId="1733" applyFont="1" applyAlignment="1">
      <alignment horizontal="left" vertical="center" readingOrder="1"/>
    </xf>
    <xf numFmtId="0" fontId="2" fillId="0" borderId="0" xfId="756" applyAlignment="1">
      <alignment horizontal="left" vertical="top" wrapText="1"/>
    </xf>
    <xf numFmtId="0" fontId="2" fillId="0" borderId="0" xfId="756"/>
    <xf numFmtId="0" fontId="2" fillId="0" borderId="0" xfId="1732" applyAlignment="1">
      <alignment horizontal="left" vertical="top" wrapText="1"/>
    </xf>
    <xf numFmtId="0" fontId="119" fillId="0" borderId="0" xfId="1733" applyFont="1" applyAlignment="1">
      <alignment horizontal="left" vertical="center" readingOrder="1"/>
    </xf>
    <xf numFmtId="0" fontId="64" fillId="0" borderId="0" xfId="1732" applyNumberFormat="1" applyFont="1" applyFill="1" applyBorder="1" applyAlignment="1">
      <alignment horizontal="right" vertical="top"/>
    </xf>
    <xf numFmtId="0" fontId="88" fillId="0" borderId="0" xfId="1732" applyFont="1" applyAlignment="1">
      <alignment horizontal="left" vertical="top" wrapText="1"/>
    </xf>
    <xf numFmtId="49" fontId="64" fillId="0" borderId="0" xfId="1732" applyNumberFormat="1" applyFont="1" applyFill="1" applyBorder="1" applyAlignment="1">
      <alignment horizontal="right" vertical="top"/>
    </xf>
    <xf numFmtId="0" fontId="2" fillId="0" borderId="0" xfId="1732" applyFill="1" applyBorder="1" applyAlignment="1">
      <alignment horizontal="left" vertical="top" wrapText="1"/>
    </xf>
    <xf numFmtId="0" fontId="64" fillId="0" borderId="0" xfId="1732" applyFont="1" applyAlignment="1">
      <alignment vertical="top"/>
    </xf>
    <xf numFmtId="0" fontId="64" fillId="52" borderId="96" xfId="1732" applyFont="1" applyFill="1" applyBorder="1"/>
    <xf numFmtId="0" fontId="64" fillId="0" borderId="0" xfId="1732" applyFont="1" applyFill="1" applyBorder="1" applyAlignment="1">
      <alignment horizontal="left" indent="1"/>
    </xf>
    <xf numFmtId="14" fontId="2" fillId="0" borderId="96" xfId="1732" applyNumberFormat="1" applyFill="1" applyBorder="1" applyAlignment="1">
      <alignment horizontal="center"/>
    </xf>
    <xf numFmtId="0" fontId="2" fillId="0" borderId="0" xfId="1732" applyBorder="1" applyAlignment="1">
      <alignment horizontal="left" indent="1"/>
    </xf>
    <xf numFmtId="0" fontId="88" fillId="51" borderId="1" xfId="1732" applyFont="1" applyFill="1" applyBorder="1" applyAlignment="1">
      <alignment horizontal="left" wrapText="1"/>
    </xf>
    <xf numFmtId="0" fontId="88" fillId="51" borderId="0" xfId="1732" applyFont="1" applyFill="1" applyBorder="1" applyAlignment="1">
      <alignment horizontal="left" wrapText="1"/>
    </xf>
    <xf numFmtId="0" fontId="88" fillId="51" borderId="2" xfId="1732" applyFont="1" applyFill="1" applyBorder="1" applyAlignment="1">
      <alignment horizontal="left" wrapText="1"/>
    </xf>
    <xf numFmtId="0" fontId="0" fillId="51" borderId="0" xfId="0" applyFill="1" applyAlignment="1">
      <alignment horizontal="left" vertical="top" wrapText="1"/>
    </xf>
    <xf numFmtId="0" fontId="0" fillId="51" borderId="2" xfId="0" applyFill="1" applyBorder="1" applyAlignment="1">
      <alignment horizontal="left" vertical="top" wrapText="1"/>
    </xf>
    <xf numFmtId="0" fontId="2" fillId="0" borderId="0" xfId="756" applyAlignment="1">
      <alignment horizontal="left" vertical="top" wrapText="1"/>
    </xf>
    <xf numFmtId="0" fontId="64" fillId="0" borderId="0" xfId="1732" applyFont="1" applyAlignment="1">
      <alignment horizontal="left" vertical="top" wrapText="1"/>
    </xf>
    <xf numFmtId="0" fontId="2" fillId="0" borderId="0" xfId="1732" applyAlignment="1">
      <alignment horizontal="left" vertical="top" wrapText="1"/>
    </xf>
    <xf numFmtId="0" fontId="88" fillId="0" borderId="0" xfId="1732" applyFont="1" applyAlignment="1">
      <alignment horizontal="left" vertical="top" wrapText="1"/>
    </xf>
    <xf numFmtId="0" fontId="88" fillId="0" borderId="0" xfId="1732" applyFont="1" applyFill="1" applyBorder="1" applyAlignment="1">
      <alignment horizontal="left" vertical="top" wrapText="1"/>
    </xf>
    <xf numFmtId="0" fontId="2" fillId="0" borderId="0" xfId="1732" applyFill="1" applyBorder="1" applyAlignment="1">
      <alignment horizontal="left" vertical="top" wrapText="1"/>
    </xf>
    <xf numFmtId="0" fontId="2" fillId="0" borderId="96" xfId="1732" applyBorder="1" applyAlignment="1">
      <alignment horizontal="center"/>
    </xf>
    <xf numFmtId="0" fontId="2" fillId="0" borderId="100" xfId="1732" applyBorder="1" applyAlignment="1">
      <alignment horizontal="left" indent="1"/>
    </xf>
    <xf numFmtId="0" fontId="2" fillId="0" borderId="101" xfId="1732" applyBorder="1" applyAlignment="1">
      <alignment horizontal="left" indent="1"/>
    </xf>
    <xf numFmtId="0" fontId="2" fillId="0" borderId="103" xfId="1732" applyBorder="1" applyAlignment="1">
      <alignment horizontal="left" indent="1"/>
    </xf>
    <xf numFmtId="0" fontId="64" fillId="52" borderId="96" xfId="1732" applyFont="1" applyFill="1" applyBorder="1" applyAlignment="1">
      <alignment horizontal="center"/>
    </xf>
    <xf numFmtId="0" fontId="64" fillId="52" borderId="100" xfId="1732" applyFont="1" applyFill="1" applyBorder="1" applyAlignment="1">
      <alignment horizontal="left" indent="1"/>
    </xf>
    <xf numFmtId="0" fontId="64" fillId="52" borderId="101" xfId="1732" applyFont="1" applyFill="1" applyBorder="1" applyAlignment="1">
      <alignment horizontal="left" indent="1"/>
    </xf>
    <xf numFmtId="0" fontId="64" fillId="52" borderId="103" xfId="1732" applyFont="1" applyFill="1" applyBorder="1" applyAlignment="1">
      <alignment horizontal="left" indent="1"/>
    </xf>
    <xf numFmtId="0" fontId="79" fillId="36" borderId="35" xfId="1250" applyNumberFormat="1" applyAlignment="1" applyProtection="1">
      <alignment horizontal="left" vertical="center"/>
      <protection locked="0"/>
    </xf>
    <xf numFmtId="0" fontId="10" fillId="0" borderId="97" xfId="2" applyFont="1" applyBorder="1" applyAlignment="1" applyProtection="1">
      <alignment horizontal="left" vertical="center" wrapText="1"/>
    </xf>
    <xf numFmtId="0" fontId="10" fillId="0" borderId="98" xfId="2" applyFont="1" applyBorder="1" applyAlignment="1" applyProtection="1">
      <alignment horizontal="left" vertical="center" wrapText="1"/>
    </xf>
    <xf numFmtId="0" fontId="10" fillId="0" borderId="1" xfId="2" applyFont="1" applyBorder="1" applyAlignment="1" applyProtection="1">
      <alignment horizontal="left" vertical="center" wrapText="1"/>
    </xf>
    <xf numFmtId="0" fontId="10" fillId="0" borderId="0" xfId="2" applyFont="1" applyBorder="1" applyAlignment="1" applyProtection="1">
      <alignment horizontal="left" vertical="center" wrapText="1"/>
    </xf>
    <xf numFmtId="0" fontId="79" fillId="36" borderId="35" xfId="1250" applyAlignment="1" applyProtection="1">
      <alignment horizontal="center" vertical="center"/>
      <protection locked="0"/>
    </xf>
    <xf numFmtId="0" fontId="10" fillId="0" borderId="97" xfId="2" applyFont="1" applyBorder="1" applyAlignment="1" applyProtection="1">
      <alignment vertical="center" wrapText="1"/>
    </xf>
    <xf numFmtId="0" fontId="10" fillId="0" borderId="98" xfId="2" applyFont="1" applyBorder="1" applyAlignment="1" applyProtection="1">
      <alignment vertical="center" wrapText="1"/>
    </xf>
    <xf numFmtId="0" fontId="10" fillId="0" borderId="1" xfId="2" applyFont="1" applyBorder="1" applyAlignment="1" applyProtection="1">
      <alignment vertical="center" wrapText="1"/>
    </xf>
    <xf numFmtId="0" fontId="10" fillId="0" borderId="0" xfId="2" applyFont="1" applyBorder="1" applyAlignment="1" applyProtection="1">
      <alignment vertical="center" wrapText="1"/>
    </xf>
    <xf numFmtId="164" fontId="4" fillId="0" borderId="97" xfId="4" applyFont="1" applyBorder="1" applyAlignment="1" applyProtection="1">
      <alignment horizontal="left" vertical="center" wrapText="1"/>
      <protection hidden="1"/>
    </xf>
    <xf numFmtId="164" fontId="4" fillId="0" borderId="98" xfId="4" applyFont="1" applyBorder="1" applyAlignment="1" applyProtection="1">
      <alignment horizontal="left" vertical="center" wrapText="1"/>
      <protection hidden="1"/>
    </xf>
    <xf numFmtId="164" fontId="4" fillId="0" borderId="3" xfId="4" applyFont="1" applyBorder="1" applyAlignment="1" applyProtection="1">
      <alignment horizontal="left" vertical="center" wrapText="1"/>
      <protection hidden="1"/>
    </xf>
    <xf numFmtId="164" fontId="4" fillId="0" borderId="34" xfId="4" applyFont="1" applyBorder="1" applyAlignment="1" applyProtection="1">
      <alignment horizontal="left" vertical="center" wrapText="1"/>
      <protection hidden="1"/>
    </xf>
    <xf numFmtId="0" fontId="79" fillId="36" borderId="35" xfId="1250" applyNumberFormat="1" applyAlignment="1" applyProtection="1">
      <alignment horizontal="left" vertical="center" wrapText="1"/>
      <protection locked="0"/>
    </xf>
    <xf numFmtId="0" fontId="79" fillId="36" borderId="37" xfId="1250" applyNumberFormat="1" applyBorder="1" applyAlignment="1" applyProtection="1">
      <alignment horizontal="left" vertical="center" wrapText="1"/>
      <protection locked="0"/>
    </xf>
    <xf numFmtId="0" fontId="79" fillId="36" borderId="38" xfId="1250" applyNumberFormat="1" applyBorder="1" applyAlignment="1" applyProtection="1">
      <alignment horizontal="left" vertical="center" wrapText="1"/>
      <protection locked="0"/>
    </xf>
    <xf numFmtId="0" fontId="79" fillId="36" borderId="39" xfId="1250" applyNumberFormat="1" applyBorder="1" applyAlignment="1" applyProtection="1">
      <alignment horizontal="left" vertical="center" wrapText="1"/>
      <protection locked="0"/>
    </xf>
    <xf numFmtId="0" fontId="79" fillId="36" borderId="40" xfId="1250" applyNumberFormat="1" applyBorder="1" applyAlignment="1" applyProtection="1">
      <alignment horizontal="left" vertical="center" wrapText="1"/>
      <protection locked="0"/>
    </xf>
    <xf numFmtId="0" fontId="79" fillId="36" borderId="41" xfId="1250" applyNumberFormat="1" applyBorder="1" applyAlignment="1" applyProtection="1">
      <alignment horizontal="left" vertical="center" wrapText="1"/>
      <protection locked="0"/>
    </xf>
    <xf numFmtId="0" fontId="79" fillId="36" borderId="35" xfId="1250" applyAlignment="1" applyProtection="1">
      <alignment horizontal="center" wrapText="1"/>
      <protection locked="0"/>
    </xf>
    <xf numFmtId="0" fontId="4" fillId="0" borderId="1" xfId="2" applyFont="1" applyBorder="1" applyAlignment="1" applyProtection="1">
      <alignment horizontal="left" vertical="center" wrapText="1"/>
    </xf>
    <xf numFmtId="0" fontId="4" fillId="0" borderId="0" xfId="2" applyFont="1" applyBorder="1" applyAlignment="1" applyProtection="1">
      <alignment horizontal="left" vertical="center" wrapText="1"/>
    </xf>
    <xf numFmtId="0" fontId="4" fillId="0" borderId="50" xfId="2" applyFont="1" applyBorder="1" applyAlignment="1" applyProtection="1">
      <alignment horizontal="left" vertical="center" wrapText="1"/>
    </xf>
    <xf numFmtId="0" fontId="4" fillId="0" borderId="3" xfId="2" applyFont="1" applyBorder="1" applyAlignment="1" applyProtection="1">
      <alignment horizontal="left" vertical="center" wrapText="1"/>
    </xf>
    <xf numFmtId="0" fontId="4" fillId="0" borderId="34" xfId="2" applyFont="1" applyBorder="1" applyAlignment="1" applyProtection="1">
      <alignment horizontal="left" vertical="center" wrapText="1"/>
    </xf>
    <xf numFmtId="0" fontId="4" fillId="0" borderId="51" xfId="2" applyFont="1" applyBorder="1" applyAlignment="1" applyProtection="1">
      <alignment horizontal="left" vertical="center" wrapText="1"/>
    </xf>
    <xf numFmtId="0" fontId="4" fillId="0" borderId="97" xfId="2" applyFont="1" applyBorder="1" applyAlignment="1" applyProtection="1">
      <alignment horizontal="left" vertical="center" wrapText="1"/>
    </xf>
    <xf numFmtId="0" fontId="4" fillId="0" borderId="98" xfId="2" applyFont="1" applyBorder="1" applyAlignment="1" applyProtection="1">
      <alignment horizontal="left" vertical="center" wrapText="1"/>
    </xf>
    <xf numFmtId="0" fontId="4" fillId="0" borderId="102" xfId="2" applyFont="1" applyBorder="1" applyAlignment="1" applyProtection="1">
      <alignment horizontal="left" vertical="center" wrapText="1"/>
    </xf>
    <xf numFmtId="0" fontId="79" fillId="36" borderId="35" xfId="1250" applyNumberFormat="1" applyAlignment="1" applyProtection="1">
      <alignment horizontal="left" vertical="center" wrapText="1"/>
      <protection locked="0" hidden="1"/>
    </xf>
    <xf numFmtId="0" fontId="8" fillId="0" borderId="0" xfId="7" applyFont="1" applyAlignment="1" applyProtection="1">
      <alignment horizontal="left" vertical="top" wrapText="1"/>
      <protection hidden="1"/>
    </xf>
    <xf numFmtId="0" fontId="79" fillId="36" borderId="35" xfId="1250" applyNumberFormat="1" applyAlignment="1" applyProtection="1">
      <alignment horizontal="center" vertical="center"/>
      <protection locked="0"/>
    </xf>
    <xf numFmtId="165" fontId="79" fillId="36" borderId="35" xfId="1250" applyNumberFormat="1" applyAlignment="1" applyProtection="1">
      <alignment horizontal="left" vertical="center"/>
      <protection locked="0"/>
    </xf>
    <xf numFmtId="0" fontId="79" fillId="36" borderId="91" xfId="1250" applyBorder="1" applyAlignment="1" applyProtection="1">
      <alignment horizontal="center" wrapText="1"/>
      <protection locked="0"/>
    </xf>
    <xf numFmtId="0" fontId="79" fillId="36" borderId="92" xfId="1250" applyBorder="1" applyAlignment="1" applyProtection="1">
      <alignment horizontal="center" wrapText="1"/>
      <protection locked="0"/>
    </xf>
    <xf numFmtId="166" fontId="79" fillId="36" borderId="35" xfId="1250" applyNumberFormat="1" applyAlignment="1" applyProtection="1">
      <alignment horizontal="left" vertical="center"/>
      <protection locked="0"/>
    </xf>
    <xf numFmtId="166" fontId="79" fillId="36" borderId="35" xfId="1250" quotePrefix="1" applyNumberFormat="1" applyAlignment="1" applyProtection="1">
      <alignment horizontal="left" vertical="center"/>
      <protection locked="0"/>
    </xf>
    <xf numFmtId="0" fontId="4" fillId="0" borderId="1" xfId="2" applyFont="1" applyBorder="1" applyAlignment="1" applyProtection="1">
      <alignment horizontal="left" vertical="top" wrapText="1"/>
    </xf>
    <xf numFmtId="0" fontId="4" fillId="0" borderId="0" xfId="2" applyFont="1" applyBorder="1" applyAlignment="1" applyProtection="1">
      <alignment horizontal="left" vertical="top" wrapText="1"/>
    </xf>
    <xf numFmtId="0" fontId="4" fillId="0" borderId="50" xfId="2" applyFont="1" applyBorder="1" applyAlignment="1" applyProtection="1">
      <alignment horizontal="left" vertical="top" wrapText="1"/>
    </xf>
    <xf numFmtId="166" fontId="79" fillId="36" borderId="35" xfId="1250" applyNumberFormat="1" applyAlignment="1" applyProtection="1">
      <alignment horizontal="left" vertical="center" wrapText="1"/>
      <protection locked="0"/>
    </xf>
    <xf numFmtId="0" fontId="98" fillId="0" borderId="0" xfId="0" applyFont="1" applyAlignment="1">
      <alignment horizontal="center" vertical="top" wrapText="1"/>
    </xf>
    <xf numFmtId="0" fontId="98" fillId="0" borderId="34" xfId="0" applyFont="1" applyBorder="1" applyAlignment="1">
      <alignment horizontal="center" vertical="top" wrapText="1"/>
    </xf>
    <xf numFmtId="0" fontId="25" fillId="39" borderId="106" xfId="8" applyFont="1" applyFill="1" applyBorder="1" applyAlignment="1">
      <alignment horizontal="center" vertical="center" wrapText="1" readingOrder="1"/>
    </xf>
    <xf numFmtId="0" fontId="25" fillId="39" borderId="107" xfId="8" applyFont="1" applyFill="1" applyBorder="1" applyAlignment="1">
      <alignment horizontal="center" vertical="center" wrapText="1" readingOrder="1"/>
    </xf>
    <xf numFmtId="0" fontId="25" fillId="39" borderId="108" xfId="8" applyFont="1" applyFill="1" applyBorder="1" applyAlignment="1">
      <alignment horizontal="center" vertical="center" wrapText="1" readingOrder="1"/>
    </xf>
    <xf numFmtId="0" fontId="25" fillId="39" borderId="106" xfId="8" applyFont="1" applyFill="1" applyBorder="1" applyAlignment="1">
      <alignment horizontal="center" vertical="center"/>
    </xf>
    <xf numFmtId="0" fontId="25" fillId="39" borderId="107" xfId="8" applyFont="1" applyFill="1" applyBorder="1" applyAlignment="1">
      <alignment horizontal="center" vertical="center"/>
    </xf>
    <xf numFmtId="0" fontId="25" fillId="39" borderId="108" xfId="8" applyFont="1" applyFill="1" applyBorder="1" applyAlignment="1">
      <alignment horizontal="center" vertical="center"/>
    </xf>
    <xf numFmtId="0" fontId="25" fillId="39" borderId="106" xfId="8" applyFont="1" applyFill="1" applyBorder="1" applyAlignment="1">
      <alignment horizontal="center" vertical="center" wrapText="1"/>
    </xf>
    <xf numFmtId="0" fontId="25" fillId="39" borderId="107" xfId="8" applyFont="1" applyFill="1" applyBorder="1" applyAlignment="1">
      <alignment horizontal="center" vertical="center" wrapText="1"/>
    </xf>
    <xf numFmtId="0" fontId="25" fillId="39" borderId="108" xfId="8" applyFont="1" applyFill="1" applyBorder="1" applyAlignment="1">
      <alignment horizontal="center" vertical="center" wrapText="1"/>
    </xf>
    <xf numFmtId="0" fontId="64" fillId="47" borderId="106" xfId="1429" applyFont="1" applyFill="1" applyBorder="1" applyAlignment="1">
      <alignment horizontal="center" vertical="top"/>
    </xf>
    <xf numFmtId="0" fontId="64" fillId="47" borderId="107" xfId="1429" applyFont="1" applyFill="1" applyBorder="1" applyAlignment="1">
      <alignment horizontal="center" vertical="top"/>
    </xf>
    <xf numFmtId="0" fontId="64" fillId="47" borderId="108" xfId="1429" applyFont="1" applyFill="1" applyBorder="1" applyAlignment="1">
      <alignment horizontal="center" vertical="top"/>
    </xf>
    <xf numFmtId="0" fontId="92" fillId="0" borderId="106" xfId="1429" applyFont="1" applyBorder="1" applyAlignment="1">
      <alignment horizontal="left" vertical="top"/>
    </xf>
    <xf numFmtId="0" fontId="92" fillId="0" borderId="107" xfId="1429" applyFont="1" applyBorder="1" applyAlignment="1">
      <alignment horizontal="left" vertical="top"/>
    </xf>
    <xf numFmtId="0" fontId="92" fillId="0" borderId="108" xfId="1429" applyFont="1" applyBorder="1" applyAlignment="1">
      <alignment horizontal="left" vertical="top"/>
    </xf>
    <xf numFmtId="0" fontId="112" fillId="0" borderId="106" xfId="1429" applyFont="1" applyBorder="1" applyAlignment="1" applyProtection="1">
      <alignment horizontal="left" vertical="top"/>
      <protection locked="0"/>
    </xf>
    <xf numFmtId="0" fontId="112" fillId="0" borderId="107" xfId="1429" applyFont="1" applyBorder="1" applyAlignment="1" applyProtection="1">
      <alignment horizontal="left" vertical="top"/>
      <protection locked="0"/>
    </xf>
    <xf numFmtId="0" fontId="112" fillId="0" borderId="108" xfId="1429" applyFont="1" applyBorder="1" applyAlignment="1" applyProtection="1">
      <alignment horizontal="left" vertical="top"/>
      <protection locked="0"/>
    </xf>
    <xf numFmtId="0" fontId="92" fillId="0" borderId="0" xfId="1429" applyFont="1" applyBorder="1" applyAlignment="1">
      <alignment horizontal="left" vertical="top" wrapText="1"/>
    </xf>
    <xf numFmtId="0" fontId="0" fillId="0" borderId="0" xfId="0" applyAlignment="1">
      <alignment horizontal="left"/>
    </xf>
    <xf numFmtId="0" fontId="113" fillId="0" borderId="106" xfId="0" applyFont="1" applyBorder="1" applyAlignment="1" applyProtection="1">
      <alignment horizontal="left" vertical="top" wrapText="1"/>
      <protection locked="0"/>
    </xf>
    <xf numFmtId="0" fontId="113" fillId="0" borderId="107" xfId="0" applyFont="1" applyBorder="1" applyAlignment="1" applyProtection="1">
      <alignment horizontal="left" vertical="top" wrapText="1"/>
      <protection locked="0"/>
    </xf>
    <xf numFmtId="0" fontId="113" fillId="0" borderId="108" xfId="0" applyFont="1" applyBorder="1" applyAlignment="1" applyProtection="1">
      <alignment horizontal="left" vertical="top" wrapText="1"/>
      <protection locked="0"/>
    </xf>
    <xf numFmtId="0" fontId="95" fillId="40" borderId="0" xfId="1429" applyFont="1" applyFill="1" applyAlignment="1">
      <alignment horizontal="left" vertical="top"/>
    </xf>
    <xf numFmtId="0" fontId="94" fillId="41" borderId="0" xfId="1429" applyFont="1" applyFill="1" applyAlignment="1">
      <alignment horizontal="center" vertical="center"/>
    </xf>
    <xf numFmtId="0" fontId="101" fillId="4" borderId="3" xfId="8" applyFont="1" applyFill="1" applyBorder="1" applyAlignment="1">
      <alignment horizontal="center" vertical="center" wrapText="1" readingOrder="1"/>
    </xf>
    <xf numFmtId="0" fontId="101" fillId="4" borderId="34" xfId="8" applyFont="1" applyFill="1" applyBorder="1" applyAlignment="1">
      <alignment horizontal="center" vertical="center" wrapText="1" readingOrder="1"/>
    </xf>
    <xf numFmtId="0" fontId="101" fillId="4" borderId="106" xfId="8" applyFont="1" applyFill="1" applyBorder="1" applyAlignment="1">
      <alignment horizontal="center" vertical="center" wrapText="1" readingOrder="1"/>
    </xf>
    <xf numFmtId="0" fontId="101" fillId="4" borderId="107" xfId="8" applyFont="1" applyFill="1" applyBorder="1" applyAlignment="1">
      <alignment horizontal="center" vertical="center" wrapText="1" readingOrder="1"/>
    </xf>
    <xf numFmtId="0" fontId="101" fillId="4" borderId="108" xfId="8" applyFont="1" applyFill="1" applyBorder="1" applyAlignment="1">
      <alignment horizontal="center" vertical="center" wrapText="1" readingOrder="1"/>
    </xf>
    <xf numFmtId="0" fontId="98" fillId="3" borderId="0" xfId="10" applyNumberFormat="1" applyFont="1" applyFill="1">
      <alignment horizontal="left" wrapText="1"/>
    </xf>
    <xf numFmtId="0" fontId="25" fillId="39" borderId="105" xfId="8" applyFont="1" applyFill="1" applyBorder="1" applyAlignment="1">
      <alignment horizontal="center" vertical="center"/>
    </xf>
    <xf numFmtId="0" fontId="25" fillId="39" borderId="105" xfId="8" applyFont="1" applyFill="1" applyBorder="1" applyAlignment="1">
      <alignment horizontal="center" vertical="center" wrapText="1" readingOrder="1"/>
    </xf>
    <xf numFmtId="0" fontId="25" fillId="39" borderId="105" xfId="8" applyFont="1" applyFill="1" applyBorder="1" applyAlignment="1">
      <alignment horizontal="center" vertical="center" readingOrder="1"/>
    </xf>
  </cellXfs>
  <cellStyles count="1734">
    <cellStyle name="$/RMB" xfId="13" xr:uid="{00000000-0005-0000-0000-000000000000}"/>
    <cellStyle name="$/RMB 0.00" xfId="14" xr:uid="{00000000-0005-0000-0000-000001000000}"/>
    <cellStyle name="$/RMB 0.00 2" xfId="15" xr:uid="{00000000-0005-0000-0000-000002000000}"/>
    <cellStyle name="$/RMB 0.00 2 2" xfId="16" xr:uid="{00000000-0005-0000-0000-000003000000}"/>
    <cellStyle name="$/RMB 0.00 2 3" xfId="17" xr:uid="{00000000-0005-0000-0000-000004000000}"/>
    <cellStyle name="$/RMB 0.00 3" xfId="18" xr:uid="{00000000-0005-0000-0000-000005000000}"/>
    <cellStyle name="$/RMB 0.00 3 2" xfId="19" xr:uid="{00000000-0005-0000-0000-000006000000}"/>
    <cellStyle name="$/RMB 0.00 3 3" xfId="20" xr:uid="{00000000-0005-0000-0000-000007000000}"/>
    <cellStyle name="$/RMB 0.00 4" xfId="21" xr:uid="{00000000-0005-0000-0000-000008000000}"/>
    <cellStyle name="$/RMB 0.0000" xfId="22" xr:uid="{00000000-0005-0000-0000-000009000000}"/>
    <cellStyle name="$/RMB 0.0000 2" xfId="23" xr:uid="{00000000-0005-0000-0000-00000A000000}"/>
    <cellStyle name="$/RMB 0.0000 2 2" xfId="24" xr:uid="{00000000-0005-0000-0000-00000B000000}"/>
    <cellStyle name="$/RMB 0.0000 2 3" xfId="25" xr:uid="{00000000-0005-0000-0000-00000C000000}"/>
    <cellStyle name="$/RMB 0.0000 3" xfId="26" xr:uid="{00000000-0005-0000-0000-00000D000000}"/>
    <cellStyle name="$/RMB 0.0000 3 2" xfId="27" xr:uid="{00000000-0005-0000-0000-00000E000000}"/>
    <cellStyle name="$/RMB 0.0000 3 3" xfId="28" xr:uid="{00000000-0005-0000-0000-00000F000000}"/>
    <cellStyle name="$/RMB 0.0000 4" xfId="29" xr:uid="{00000000-0005-0000-0000-000010000000}"/>
    <cellStyle name="$/RMB 10" xfId="30" xr:uid="{00000000-0005-0000-0000-000011000000}"/>
    <cellStyle name="$/RMB 10 2" xfId="31" xr:uid="{00000000-0005-0000-0000-000012000000}"/>
    <cellStyle name="$/RMB 11" xfId="32" xr:uid="{00000000-0005-0000-0000-000013000000}"/>
    <cellStyle name="$/RMB 11 2" xfId="33" xr:uid="{00000000-0005-0000-0000-000014000000}"/>
    <cellStyle name="$/RMB 12" xfId="34" xr:uid="{00000000-0005-0000-0000-000015000000}"/>
    <cellStyle name="$/RMB 12 2" xfId="35" xr:uid="{00000000-0005-0000-0000-000016000000}"/>
    <cellStyle name="$/RMB 13" xfId="36" xr:uid="{00000000-0005-0000-0000-000017000000}"/>
    <cellStyle name="$/RMB 13 2" xfId="37" xr:uid="{00000000-0005-0000-0000-000018000000}"/>
    <cellStyle name="$/RMB 14" xfId="38" xr:uid="{00000000-0005-0000-0000-000019000000}"/>
    <cellStyle name="$/RMB 14 2" xfId="39" xr:uid="{00000000-0005-0000-0000-00001A000000}"/>
    <cellStyle name="$/RMB 15" xfId="40" xr:uid="{00000000-0005-0000-0000-00001B000000}"/>
    <cellStyle name="$/RMB 15 2" xfId="41" xr:uid="{00000000-0005-0000-0000-00001C000000}"/>
    <cellStyle name="$/RMB 16" xfId="42" xr:uid="{00000000-0005-0000-0000-00001D000000}"/>
    <cellStyle name="$/RMB 16 2" xfId="43" xr:uid="{00000000-0005-0000-0000-00001E000000}"/>
    <cellStyle name="$/RMB 17" xfId="44" xr:uid="{00000000-0005-0000-0000-00001F000000}"/>
    <cellStyle name="$/RMB 17 2" xfId="45" xr:uid="{00000000-0005-0000-0000-000020000000}"/>
    <cellStyle name="$/RMB 18" xfId="46" xr:uid="{00000000-0005-0000-0000-000021000000}"/>
    <cellStyle name="$/RMB 18 2" xfId="47" xr:uid="{00000000-0005-0000-0000-000022000000}"/>
    <cellStyle name="$/RMB 19" xfId="48" xr:uid="{00000000-0005-0000-0000-000023000000}"/>
    <cellStyle name="$/RMB 19 2" xfId="49" xr:uid="{00000000-0005-0000-0000-000024000000}"/>
    <cellStyle name="$/RMB 2" xfId="50" xr:uid="{00000000-0005-0000-0000-000025000000}"/>
    <cellStyle name="$/RMB 2 2" xfId="51" xr:uid="{00000000-0005-0000-0000-000026000000}"/>
    <cellStyle name="$/RMB 2 3" xfId="52" xr:uid="{00000000-0005-0000-0000-000027000000}"/>
    <cellStyle name="$/RMB 20" xfId="53" xr:uid="{00000000-0005-0000-0000-000028000000}"/>
    <cellStyle name="$/RMB 20 2" xfId="54" xr:uid="{00000000-0005-0000-0000-000029000000}"/>
    <cellStyle name="$/RMB 21" xfId="55" xr:uid="{00000000-0005-0000-0000-00002A000000}"/>
    <cellStyle name="$/RMB 21 2" xfId="56" xr:uid="{00000000-0005-0000-0000-00002B000000}"/>
    <cellStyle name="$/RMB 22" xfId="57" xr:uid="{00000000-0005-0000-0000-00002C000000}"/>
    <cellStyle name="$/RMB 22 2" xfId="58" xr:uid="{00000000-0005-0000-0000-00002D000000}"/>
    <cellStyle name="$/RMB 23" xfId="59" xr:uid="{00000000-0005-0000-0000-00002E000000}"/>
    <cellStyle name="$/RMB 23 2" xfId="60" xr:uid="{00000000-0005-0000-0000-00002F000000}"/>
    <cellStyle name="$/RMB 24" xfId="61" xr:uid="{00000000-0005-0000-0000-000030000000}"/>
    <cellStyle name="$/RMB 24 2" xfId="62" xr:uid="{00000000-0005-0000-0000-000031000000}"/>
    <cellStyle name="$/RMB 25" xfId="63" xr:uid="{00000000-0005-0000-0000-000032000000}"/>
    <cellStyle name="$/RMB 25 2" xfId="64" xr:uid="{00000000-0005-0000-0000-000033000000}"/>
    <cellStyle name="$/RMB 26" xfId="65" xr:uid="{00000000-0005-0000-0000-000034000000}"/>
    <cellStyle name="$/RMB 26 2" xfId="66" xr:uid="{00000000-0005-0000-0000-000035000000}"/>
    <cellStyle name="$/RMB 27" xfId="67" xr:uid="{00000000-0005-0000-0000-000036000000}"/>
    <cellStyle name="$/RMB 27 2" xfId="68" xr:uid="{00000000-0005-0000-0000-000037000000}"/>
    <cellStyle name="$/RMB 28" xfId="69" xr:uid="{00000000-0005-0000-0000-000038000000}"/>
    <cellStyle name="$/RMB 28 2" xfId="70" xr:uid="{00000000-0005-0000-0000-000039000000}"/>
    <cellStyle name="$/RMB 29" xfId="71" xr:uid="{00000000-0005-0000-0000-00003A000000}"/>
    <cellStyle name="$/RMB 29 2" xfId="72" xr:uid="{00000000-0005-0000-0000-00003B000000}"/>
    <cellStyle name="$/RMB 3" xfId="73" xr:uid="{00000000-0005-0000-0000-00003C000000}"/>
    <cellStyle name="$/RMB 3 2" xfId="74" xr:uid="{00000000-0005-0000-0000-00003D000000}"/>
    <cellStyle name="$/RMB 3 3" xfId="75" xr:uid="{00000000-0005-0000-0000-00003E000000}"/>
    <cellStyle name="$/RMB 30" xfId="76" xr:uid="{00000000-0005-0000-0000-00003F000000}"/>
    <cellStyle name="$/RMB 30 2" xfId="77" xr:uid="{00000000-0005-0000-0000-000040000000}"/>
    <cellStyle name="$/RMB 31" xfId="78" xr:uid="{00000000-0005-0000-0000-000041000000}"/>
    <cellStyle name="$/RMB 31 2" xfId="79" xr:uid="{00000000-0005-0000-0000-000042000000}"/>
    <cellStyle name="$/RMB 32" xfId="80" xr:uid="{00000000-0005-0000-0000-000043000000}"/>
    <cellStyle name="$/RMB 32 2" xfId="81" xr:uid="{00000000-0005-0000-0000-000044000000}"/>
    <cellStyle name="$/RMB 33" xfId="82" xr:uid="{00000000-0005-0000-0000-000045000000}"/>
    <cellStyle name="$/RMB 33 2" xfId="83" xr:uid="{00000000-0005-0000-0000-000046000000}"/>
    <cellStyle name="$/RMB 34" xfId="84" xr:uid="{00000000-0005-0000-0000-000047000000}"/>
    <cellStyle name="$/RMB 34 2" xfId="85" xr:uid="{00000000-0005-0000-0000-000048000000}"/>
    <cellStyle name="$/RMB 35" xfId="86" xr:uid="{00000000-0005-0000-0000-000049000000}"/>
    <cellStyle name="$/RMB 35 2" xfId="87" xr:uid="{00000000-0005-0000-0000-00004A000000}"/>
    <cellStyle name="$/RMB 36" xfId="88" xr:uid="{00000000-0005-0000-0000-00004B000000}"/>
    <cellStyle name="$/RMB 36 2" xfId="89" xr:uid="{00000000-0005-0000-0000-00004C000000}"/>
    <cellStyle name="$/RMB 37" xfId="90" xr:uid="{00000000-0005-0000-0000-00004D000000}"/>
    <cellStyle name="$/RMB 37 2" xfId="91" xr:uid="{00000000-0005-0000-0000-00004E000000}"/>
    <cellStyle name="$/RMB 38" xfId="92" xr:uid="{00000000-0005-0000-0000-00004F000000}"/>
    <cellStyle name="$/RMB 38 2" xfId="93" xr:uid="{00000000-0005-0000-0000-000050000000}"/>
    <cellStyle name="$/RMB 39" xfId="94" xr:uid="{00000000-0005-0000-0000-000051000000}"/>
    <cellStyle name="$/RMB 39 2" xfId="95" xr:uid="{00000000-0005-0000-0000-000052000000}"/>
    <cellStyle name="$/RMB 4" xfId="96" xr:uid="{00000000-0005-0000-0000-000053000000}"/>
    <cellStyle name="$/RMB 4 2" xfId="97" xr:uid="{00000000-0005-0000-0000-000054000000}"/>
    <cellStyle name="$/RMB 4 3" xfId="98" xr:uid="{00000000-0005-0000-0000-000055000000}"/>
    <cellStyle name="$/RMB 40" xfId="99" xr:uid="{00000000-0005-0000-0000-000056000000}"/>
    <cellStyle name="$/RMB 40 2" xfId="100" xr:uid="{00000000-0005-0000-0000-000057000000}"/>
    <cellStyle name="$/RMB 41" xfId="101" xr:uid="{00000000-0005-0000-0000-000058000000}"/>
    <cellStyle name="$/RMB 41 2" xfId="102" xr:uid="{00000000-0005-0000-0000-000059000000}"/>
    <cellStyle name="$/RMB 42" xfId="103" xr:uid="{00000000-0005-0000-0000-00005A000000}"/>
    <cellStyle name="$/RMB 42 2" xfId="104" xr:uid="{00000000-0005-0000-0000-00005B000000}"/>
    <cellStyle name="$/RMB 43" xfId="105" xr:uid="{00000000-0005-0000-0000-00005C000000}"/>
    <cellStyle name="$/RMB 43 2" xfId="106" xr:uid="{00000000-0005-0000-0000-00005D000000}"/>
    <cellStyle name="$/RMB 44" xfId="107" xr:uid="{00000000-0005-0000-0000-00005E000000}"/>
    <cellStyle name="$/RMB 44 2" xfId="108" xr:uid="{00000000-0005-0000-0000-00005F000000}"/>
    <cellStyle name="$/RMB 45" xfId="109" xr:uid="{00000000-0005-0000-0000-000060000000}"/>
    <cellStyle name="$/RMB 45 2" xfId="110" xr:uid="{00000000-0005-0000-0000-000061000000}"/>
    <cellStyle name="$/RMB 46" xfId="111" xr:uid="{00000000-0005-0000-0000-000062000000}"/>
    <cellStyle name="$/RMB 46 2" xfId="112" xr:uid="{00000000-0005-0000-0000-000063000000}"/>
    <cellStyle name="$/RMB 47" xfId="113" xr:uid="{00000000-0005-0000-0000-000064000000}"/>
    <cellStyle name="$/RMB 47 2" xfId="114" xr:uid="{00000000-0005-0000-0000-000065000000}"/>
    <cellStyle name="$/RMB 48" xfId="115" xr:uid="{00000000-0005-0000-0000-000066000000}"/>
    <cellStyle name="$/RMB 48 2" xfId="116" xr:uid="{00000000-0005-0000-0000-000067000000}"/>
    <cellStyle name="$/RMB 49" xfId="117" xr:uid="{00000000-0005-0000-0000-000068000000}"/>
    <cellStyle name="$/RMB 5" xfId="118" xr:uid="{00000000-0005-0000-0000-000069000000}"/>
    <cellStyle name="$/RMB 5 2" xfId="119" xr:uid="{00000000-0005-0000-0000-00006A000000}"/>
    <cellStyle name="$/RMB 5 3" xfId="120" xr:uid="{00000000-0005-0000-0000-00006B000000}"/>
    <cellStyle name="$/RMB 50" xfId="121" xr:uid="{00000000-0005-0000-0000-00006C000000}"/>
    <cellStyle name="$/RMB 51" xfId="122" xr:uid="{00000000-0005-0000-0000-00006D000000}"/>
    <cellStyle name="$/RMB 52" xfId="123" xr:uid="{00000000-0005-0000-0000-00006E000000}"/>
    <cellStyle name="$/RMB 53" xfId="124" xr:uid="{00000000-0005-0000-0000-00006F000000}"/>
    <cellStyle name="$/RMB 54" xfId="125" xr:uid="{00000000-0005-0000-0000-000070000000}"/>
    <cellStyle name="$/RMB 55" xfId="126" xr:uid="{00000000-0005-0000-0000-000071000000}"/>
    <cellStyle name="$/RMB 56" xfId="127" xr:uid="{00000000-0005-0000-0000-000072000000}"/>
    <cellStyle name="$/RMB 57" xfId="128" xr:uid="{00000000-0005-0000-0000-000073000000}"/>
    <cellStyle name="$/RMB 58" xfId="129" xr:uid="{00000000-0005-0000-0000-000074000000}"/>
    <cellStyle name="$/RMB 58 2" xfId="130" xr:uid="{00000000-0005-0000-0000-000075000000}"/>
    <cellStyle name="$/RMB 59" xfId="131" xr:uid="{00000000-0005-0000-0000-000076000000}"/>
    <cellStyle name="$/RMB 6" xfId="132" xr:uid="{00000000-0005-0000-0000-000077000000}"/>
    <cellStyle name="$/RMB 6 2" xfId="133" xr:uid="{00000000-0005-0000-0000-000078000000}"/>
    <cellStyle name="$/RMB 6 3" xfId="134" xr:uid="{00000000-0005-0000-0000-000079000000}"/>
    <cellStyle name="$/RMB 60" xfId="135" xr:uid="{00000000-0005-0000-0000-00007A000000}"/>
    <cellStyle name="$/RMB 61" xfId="136" xr:uid="{00000000-0005-0000-0000-00007B000000}"/>
    <cellStyle name="$/RMB 62" xfId="137" xr:uid="{00000000-0005-0000-0000-00007C000000}"/>
    <cellStyle name="$/RMB 63" xfId="138" xr:uid="{00000000-0005-0000-0000-00007D000000}"/>
    <cellStyle name="$/RMB 64" xfId="139" xr:uid="{00000000-0005-0000-0000-00007E000000}"/>
    <cellStyle name="$/RMB 65" xfId="140" xr:uid="{00000000-0005-0000-0000-00007F000000}"/>
    <cellStyle name="$/RMB 66" xfId="141" xr:uid="{00000000-0005-0000-0000-000080000000}"/>
    <cellStyle name="$/RMB 67" xfId="142" xr:uid="{00000000-0005-0000-0000-000081000000}"/>
    <cellStyle name="$/RMB 68" xfId="143" xr:uid="{00000000-0005-0000-0000-000082000000}"/>
    <cellStyle name="$/RMB 69" xfId="144" xr:uid="{00000000-0005-0000-0000-000083000000}"/>
    <cellStyle name="$/RMB 7" xfId="145" xr:uid="{00000000-0005-0000-0000-000084000000}"/>
    <cellStyle name="$/RMB 7 2" xfId="146" xr:uid="{00000000-0005-0000-0000-000085000000}"/>
    <cellStyle name="$/RMB 7 3" xfId="147" xr:uid="{00000000-0005-0000-0000-000086000000}"/>
    <cellStyle name="$/RMB 70" xfId="148" xr:uid="{00000000-0005-0000-0000-000087000000}"/>
    <cellStyle name="$/RMB 71" xfId="149" xr:uid="{00000000-0005-0000-0000-000088000000}"/>
    <cellStyle name="$/RMB 72" xfId="150" xr:uid="{00000000-0005-0000-0000-000089000000}"/>
    <cellStyle name="$/RMB 73" xfId="151" xr:uid="{00000000-0005-0000-0000-00008A000000}"/>
    <cellStyle name="$/RMB 74" xfId="152" xr:uid="{00000000-0005-0000-0000-00008B000000}"/>
    <cellStyle name="$/RMB 75" xfId="153" xr:uid="{00000000-0005-0000-0000-00008C000000}"/>
    <cellStyle name="$/RMB 76" xfId="154" xr:uid="{00000000-0005-0000-0000-00008D000000}"/>
    <cellStyle name="$/RMB 77" xfId="155" xr:uid="{00000000-0005-0000-0000-00008E000000}"/>
    <cellStyle name="$/RMB 78" xfId="156" xr:uid="{00000000-0005-0000-0000-00008F000000}"/>
    <cellStyle name="$/RMB 79" xfId="157" xr:uid="{00000000-0005-0000-0000-000090000000}"/>
    <cellStyle name="$/RMB 8" xfId="158" xr:uid="{00000000-0005-0000-0000-000091000000}"/>
    <cellStyle name="$/RMB 8 2" xfId="159" xr:uid="{00000000-0005-0000-0000-000092000000}"/>
    <cellStyle name="$/RMB 80" xfId="160" xr:uid="{00000000-0005-0000-0000-000093000000}"/>
    <cellStyle name="$/RMB 81" xfId="161" xr:uid="{00000000-0005-0000-0000-000094000000}"/>
    <cellStyle name="$/RMB 82" xfId="162" xr:uid="{00000000-0005-0000-0000-000095000000}"/>
    <cellStyle name="$/RMB 83" xfId="163" xr:uid="{00000000-0005-0000-0000-000096000000}"/>
    <cellStyle name="$/RMB 84" xfId="164" xr:uid="{00000000-0005-0000-0000-000097000000}"/>
    <cellStyle name="$/RMB 85" xfId="165" xr:uid="{00000000-0005-0000-0000-000098000000}"/>
    <cellStyle name="$/RMB 86" xfId="166" xr:uid="{00000000-0005-0000-0000-000099000000}"/>
    <cellStyle name="$/RMB 87" xfId="167" xr:uid="{00000000-0005-0000-0000-00009A000000}"/>
    <cellStyle name="$/RMB 9" xfId="168" xr:uid="{00000000-0005-0000-0000-00009B000000}"/>
    <cellStyle name="$/RMB 9 2" xfId="169" xr:uid="{00000000-0005-0000-0000-00009C000000}"/>
    <cellStyle name="$HK" xfId="170" xr:uid="{00000000-0005-0000-0000-00009D000000}"/>
    <cellStyle name="$HK 0.000" xfId="171" xr:uid="{00000000-0005-0000-0000-00009E000000}"/>
    <cellStyle name="$HK 0.000 2" xfId="172" xr:uid="{00000000-0005-0000-0000-00009F000000}"/>
    <cellStyle name="$HK 0.000 3" xfId="173" xr:uid="{00000000-0005-0000-0000-0000A0000000}"/>
    <cellStyle name="$HK 10" xfId="174" xr:uid="{00000000-0005-0000-0000-0000A1000000}"/>
    <cellStyle name="$HK 11" xfId="175" xr:uid="{00000000-0005-0000-0000-0000A2000000}"/>
    <cellStyle name="$HK 12" xfId="176" xr:uid="{00000000-0005-0000-0000-0000A3000000}"/>
    <cellStyle name="$HK 13" xfId="177" xr:uid="{00000000-0005-0000-0000-0000A4000000}"/>
    <cellStyle name="$HK 14" xfId="178" xr:uid="{00000000-0005-0000-0000-0000A5000000}"/>
    <cellStyle name="$HK 15" xfId="179" xr:uid="{00000000-0005-0000-0000-0000A6000000}"/>
    <cellStyle name="$HK 16" xfId="180" xr:uid="{00000000-0005-0000-0000-0000A7000000}"/>
    <cellStyle name="$HK 17" xfId="181" xr:uid="{00000000-0005-0000-0000-0000A8000000}"/>
    <cellStyle name="$HK 18" xfId="182" xr:uid="{00000000-0005-0000-0000-0000A9000000}"/>
    <cellStyle name="$HK 19" xfId="183" xr:uid="{00000000-0005-0000-0000-0000AA000000}"/>
    <cellStyle name="$HK 2" xfId="184" xr:uid="{00000000-0005-0000-0000-0000AB000000}"/>
    <cellStyle name="$HK 20" xfId="185" xr:uid="{00000000-0005-0000-0000-0000AC000000}"/>
    <cellStyle name="$HK 21" xfId="186" xr:uid="{00000000-0005-0000-0000-0000AD000000}"/>
    <cellStyle name="$HK 22" xfId="187" xr:uid="{00000000-0005-0000-0000-0000AE000000}"/>
    <cellStyle name="$HK 23" xfId="188" xr:uid="{00000000-0005-0000-0000-0000AF000000}"/>
    <cellStyle name="$HK 24" xfId="189" xr:uid="{00000000-0005-0000-0000-0000B0000000}"/>
    <cellStyle name="$HK 25" xfId="190" xr:uid="{00000000-0005-0000-0000-0000B1000000}"/>
    <cellStyle name="$HK 26" xfId="191" xr:uid="{00000000-0005-0000-0000-0000B2000000}"/>
    <cellStyle name="$HK 27" xfId="192" xr:uid="{00000000-0005-0000-0000-0000B3000000}"/>
    <cellStyle name="$HK 28" xfId="193" xr:uid="{00000000-0005-0000-0000-0000B4000000}"/>
    <cellStyle name="$HK 29" xfId="194" xr:uid="{00000000-0005-0000-0000-0000B5000000}"/>
    <cellStyle name="$HK 3" xfId="195" xr:uid="{00000000-0005-0000-0000-0000B6000000}"/>
    <cellStyle name="$HK 30" xfId="196" xr:uid="{00000000-0005-0000-0000-0000B7000000}"/>
    <cellStyle name="$HK 31" xfId="197" xr:uid="{00000000-0005-0000-0000-0000B8000000}"/>
    <cellStyle name="$HK 32" xfId="198" xr:uid="{00000000-0005-0000-0000-0000B9000000}"/>
    <cellStyle name="$HK 33" xfId="199" xr:uid="{00000000-0005-0000-0000-0000BA000000}"/>
    <cellStyle name="$HK 34" xfId="200" xr:uid="{00000000-0005-0000-0000-0000BB000000}"/>
    <cellStyle name="$HK 35" xfId="201" xr:uid="{00000000-0005-0000-0000-0000BC000000}"/>
    <cellStyle name="$HK 36" xfId="202" xr:uid="{00000000-0005-0000-0000-0000BD000000}"/>
    <cellStyle name="$HK 37" xfId="203" xr:uid="{00000000-0005-0000-0000-0000BE000000}"/>
    <cellStyle name="$HK 38" xfId="204" xr:uid="{00000000-0005-0000-0000-0000BF000000}"/>
    <cellStyle name="$HK 39" xfId="205" xr:uid="{00000000-0005-0000-0000-0000C0000000}"/>
    <cellStyle name="$HK 4" xfId="206" xr:uid="{00000000-0005-0000-0000-0000C1000000}"/>
    <cellStyle name="$HK 40" xfId="207" xr:uid="{00000000-0005-0000-0000-0000C2000000}"/>
    <cellStyle name="$HK 41" xfId="208" xr:uid="{00000000-0005-0000-0000-0000C3000000}"/>
    <cellStyle name="$HK 42" xfId="209" xr:uid="{00000000-0005-0000-0000-0000C4000000}"/>
    <cellStyle name="$HK 43" xfId="210" xr:uid="{00000000-0005-0000-0000-0000C5000000}"/>
    <cellStyle name="$HK 44" xfId="211" xr:uid="{00000000-0005-0000-0000-0000C6000000}"/>
    <cellStyle name="$HK 45" xfId="212" xr:uid="{00000000-0005-0000-0000-0000C7000000}"/>
    <cellStyle name="$HK 46" xfId="213" xr:uid="{00000000-0005-0000-0000-0000C8000000}"/>
    <cellStyle name="$HK 47" xfId="214" xr:uid="{00000000-0005-0000-0000-0000C9000000}"/>
    <cellStyle name="$HK 48" xfId="215" xr:uid="{00000000-0005-0000-0000-0000CA000000}"/>
    <cellStyle name="$HK 49" xfId="216" xr:uid="{00000000-0005-0000-0000-0000CB000000}"/>
    <cellStyle name="$HK 5" xfId="217" xr:uid="{00000000-0005-0000-0000-0000CC000000}"/>
    <cellStyle name="$HK 50" xfId="218" xr:uid="{00000000-0005-0000-0000-0000CD000000}"/>
    <cellStyle name="$HK 51" xfId="219" xr:uid="{00000000-0005-0000-0000-0000CE000000}"/>
    <cellStyle name="$HK 52" xfId="220" xr:uid="{00000000-0005-0000-0000-0000CF000000}"/>
    <cellStyle name="$HK 53" xfId="221" xr:uid="{00000000-0005-0000-0000-0000D0000000}"/>
    <cellStyle name="$HK 54" xfId="222" xr:uid="{00000000-0005-0000-0000-0000D1000000}"/>
    <cellStyle name="$HK 55" xfId="223" xr:uid="{00000000-0005-0000-0000-0000D2000000}"/>
    <cellStyle name="$HK 56" xfId="224" xr:uid="{00000000-0005-0000-0000-0000D3000000}"/>
    <cellStyle name="$HK 57" xfId="225" xr:uid="{00000000-0005-0000-0000-0000D4000000}"/>
    <cellStyle name="$HK 58" xfId="226" xr:uid="{00000000-0005-0000-0000-0000D5000000}"/>
    <cellStyle name="$HK 59" xfId="227" xr:uid="{00000000-0005-0000-0000-0000D6000000}"/>
    <cellStyle name="$HK 6" xfId="228" xr:uid="{00000000-0005-0000-0000-0000D7000000}"/>
    <cellStyle name="$HK 60" xfId="229" xr:uid="{00000000-0005-0000-0000-0000D8000000}"/>
    <cellStyle name="$HK 61" xfId="230" xr:uid="{00000000-0005-0000-0000-0000D9000000}"/>
    <cellStyle name="$HK 62" xfId="231" xr:uid="{00000000-0005-0000-0000-0000DA000000}"/>
    <cellStyle name="$HK 63" xfId="232" xr:uid="{00000000-0005-0000-0000-0000DB000000}"/>
    <cellStyle name="$HK 64" xfId="233" xr:uid="{00000000-0005-0000-0000-0000DC000000}"/>
    <cellStyle name="$HK 65" xfId="234" xr:uid="{00000000-0005-0000-0000-0000DD000000}"/>
    <cellStyle name="$HK 66" xfId="235" xr:uid="{00000000-0005-0000-0000-0000DE000000}"/>
    <cellStyle name="$HK 67" xfId="236" xr:uid="{00000000-0005-0000-0000-0000DF000000}"/>
    <cellStyle name="$HK 68" xfId="237" xr:uid="{00000000-0005-0000-0000-0000E0000000}"/>
    <cellStyle name="$HK 69" xfId="238" xr:uid="{00000000-0005-0000-0000-0000E1000000}"/>
    <cellStyle name="$HK 7" xfId="239" xr:uid="{00000000-0005-0000-0000-0000E2000000}"/>
    <cellStyle name="$HK 70" xfId="240" xr:uid="{00000000-0005-0000-0000-0000E3000000}"/>
    <cellStyle name="$HK 71" xfId="241" xr:uid="{00000000-0005-0000-0000-0000E4000000}"/>
    <cellStyle name="$HK 72" xfId="242" xr:uid="{00000000-0005-0000-0000-0000E5000000}"/>
    <cellStyle name="$HK 73" xfId="243" xr:uid="{00000000-0005-0000-0000-0000E6000000}"/>
    <cellStyle name="$HK 74" xfId="244" xr:uid="{00000000-0005-0000-0000-0000E7000000}"/>
    <cellStyle name="$HK 75" xfId="245" xr:uid="{00000000-0005-0000-0000-0000E8000000}"/>
    <cellStyle name="$HK 76" xfId="246" xr:uid="{00000000-0005-0000-0000-0000E9000000}"/>
    <cellStyle name="$HK 77" xfId="247" xr:uid="{00000000-0005-0000-0000-0000EA000000}"/>
    <cellStyle name="$HK 78" xfId="248" xr:uid="{00000000-0005-0000-0000-0000EB000000}"/>
    <cellStyle name="$HK 79" xfId="249" xr:uid="{00000000-0005-0000-0000-0000EC000000}"/>
    <cellStyle name="$HK 8" xfId="250" xr:uid="{00000000-0005-0000-0000-0000ED000000}"/>
    <cellStyle name="$HK 80" xfId="251" xr:uid="{00000000-0005-0000-0000-0000EE000000}"/>
    <cellStyle name="$HK 81" xfId="252" xr:uid="{00000000-0005-0000-0000-0000EF000000}"/>
    <cellStyle name="$HK 82" xfId="253" xr:uid="{00000000-0005-0000-0000-0000F0000000}"/>
    <cellStyle name="$HK 83" xfId="254" xr:uid="{00000000-0005-0000-0000-0000F1000000}"/>
    <cellStyle name="$HK 84" xfId="255" xr:uid="{00000000-0005-0000-0000-0000F2000000}"/>
    <cellStyle name="$HK 85" xfId="256" xr:uid="{00000000-0005-0000-0000-0000F3000000}"/>
    <cellStyle name="$HK 86" xfId="257" xr:uid="{00000000-0005-0000-0000-0000F4000000}"/>
    <cellStyle name="$HK 87" xfId="258" xr:uid="{00000000-0005-0000-0000-0000F5000000}"/>
    <cellStyle name="$HK 9" xfId="259" xr:uid="{00000000-0005-0000-0000-0000F6000000}"/>
    <cellStyle name="_02a.  Appendix A to Protocol- Offer Form_0225_Final" xfId="260" xr:uid="{00000000-0005-0000-0000-0000F7000000}"/>
    <cellStyle name="_02b   Appendix B to Protocol - Developer Experience_0225_Final" xfId="4" xr:uid="{00000000-0005-0000-0000-0000F8000000}"/>
    <cellStyle name="_Appendix I.1_WatsonvilleMaster_GenFacilityInfo_NonAsAvailable_0612_v4" xfId="261" xr:uid="{00000000-0005-0000-0000-0000F9000000}"/>
    <cellStyle name="_Appendix I.1_WatsonvilleMaster_GenFacilityInfo_NonAsAvailable_0612_v4 2" xfId="262" xr:uid="{00000000-0005-0000-0000-0000FA000000}"/>
    <cellStyle name="_Appendix I.1_WatsonvilleMaster_GenFacilityInfo_NonAsAvailable_0612_v4 2 2" xfId="263" xr:uid="{00000000-0005-0000-0000-0000FB000000}"/>
    <cellStyle name="_Appendix I.1_WatsonvilleMaster_GenFacilityInfo_NonAsAvailable_0612_v4 3" xfId="264" xr:uid="{00000000-0005-0000-0000-0000FC000000}"/>
    <cellStyle name="_Appendix I.1_WatsonvilleMaster_GenFacilityInfo_NonAsAvailable_0612_v4 3 2" xfId="265" xr:uid="{00000000-0005-0000-0000-0000FD000000}"/>
    <cellStyle name="_AppendixI1_GenFacilityInfo_NonAsAvailable_0707" xfId="266" xr:uid="{00000000-0005-0000-0000-0000FE000000}"/>
    <cellStyle name="_AppendixI1_GenFacilityInfo_NonAsAvailable_0707 2" xfId="267" xr:uid="{00000000-0005-0000-0000-0000FF000000}"/>
    <cellStyle name="_AppendixI1_GenFacilityInfo_NonAsAvailable_0707 2 2" xfId="268" xr:uid="{00000000-0005-0000-0000-000000010000}"/>
    <cellStyle name="_AppendixI1_GenFacilityInfo_NonAsAvailable_0707 3" xfId="269" xr:uid="{00000000-0005-0000-0000-000001010000}"/>
    <cellStyle name="_AppendixI1_GenFacilityInfo_NonAsAvailable_0707 3 2" xfId="270" xr:uid="{00000000-0005-0000-0000-000002010000}"/>
    <cellStyle name="_CalPeak Model 5.24.06 - Final Equity Case v1" xfId="271" xr:uid="{00000000-0005-0000-0000-000003010000}"/>
    <cellStyle name="_CalPeak Model 5.24.06 - Final Equity Case v1 2" xfId="272" xr:uid="{00000000-0005-0000-0000-000004010000}"/>
    <cellStyle name="_CalPeak Pro Forma v33" xfId="273" xr:uid="{00000000-0005-0000-0000-000005010000}"/>
    <cellStyle name="_CalPeak Pro Forma v33 2" xfId="274" xr:uid="{00000000-0005-0000-0000-000006010000}"/>
    <cellStyle name="_CalPeak Pro Forma v33 2 2" xfId="275" xr:uid="{00000000-0005-0000-0000-000007010000}"/>
    <cellStyle name="_CalPeak Pro Forma v33 2 3" xfId="276" xr:uid="{00000000-0005-0000-0000-000008010000}"/>
    <cellStyle name="_CalPeak Pro Forma v33 3" xfId="277" xr:uid="{00000000-0005-0000-0000-000009010000}"/>
    <cellStyle name="_CalPeak Pro Forma v33 3 2" xfId="278" xr:uid="{00000000-0005-0000-0000-00000A010000}"/>
    <cellStyle name="_CalPeak Pro Forma v33 3 3" xfId="279" xr:uid="{00000000-0005-0000-0000-00000B010000}"/>
    <cellStyle name="_CalPeak Pro Forma v33 4" xfId="280" xr:uid="{00000000-0005-0000-0000-00000C010000}"/>
    <cellStyle name="_CalPeak Pro Forma v33 5" xfId="281" xr:uid="{00000000-0005-0000-0000-00000D010000}"/>
    <cellStyle name="_x0010_“+ˆÉ•?pý¤" xfId="282" xr:uid="{00000000-0005-0000-0000-00000E010000}"/>
    <cellStyle name="_x0010_“+ˆÉ•?pý¤ 2" xfId="2" xr:uid="{00000000-0005-0000-0000-00000F010000}"/>
    <cellStyle name="_x0010_“+ˆÉ•?pý¤ 2 2" xfId="283" xr:uid="{00000000-0005-0000-0000-000010010000}"/>
    <cellStyle name="_x0010_“+ˆÉ•?pý¤ 2 2 2 2" xfId="284" xr:uid="{00000000-0005-0000-0000-000011010000}"/>
    <cellStyle name="_x0010_“+ˆÉ•?pý¤ 2 2 3" xfId="285" xr:uid="{00000000-0005-0000-0000-000012010000}"/>
    <cellStyle name="_x0010_“+ˆÉ•?pý¤ 2 3" xfId="286" xr:uid="{00000000-0005-0000-0000-000013010000}"/>
    <cellStyle name="_x0010_“+ˆÉ•?pý¤ 3" xfId="287" xr:uid="{00000000-0005-0000-0000-000014010000}"/>
    <cellStyle name="_x0010_“+ˆÉ•?pý¤ 3 2" xfId="288" xr:uid="{00000000-0005-0000-0000-000015010000}"/>
    <cellStyle name="_x0010_“+ˆÉ•?pý¤ 4" xfId="289" xr:uid="{00000000-0005-0000-0000-000016010000}"/>
    <cellStyle name="_x0010_“+ˆÉ•?pý¤ 4 2" xfId="290" xr:uid="{00000000-0005-0000-0000-000017010000}"/>
    <cellStyle name="_x0010_“+ˆÉ•?pý¤ 5" xfId="291" xr:uid="{00000000-0005-0000-0000-000018010000}"/>
    <cellStyle name="20% - Accent1 2" xfId="292" xr:uid="{00000000-0005-0000-0000-000019010000}"/>
    <cellStyle name="20% - Accent2 2" xfId="293" xr:uid="{00000000-0005-0000-0000-00001A010000}"/>
    <cellStyle name="20% - Accent3 2" xfId="294" xr:uid="{00000000-0005-0000-0000-00001B010000}"/>
    <cellStyle name="20% - Accent4 2" xfId="295" xr:uid="{00000000-0005-0000-0000-00001C010000}"/>
    <cellStyle name="20% - Accent5 2" xfId="296" xr:uid="{00000000-0005-0000-0000-00001D010000}"/>
    <cellStyle name="20% - Accent6 2" xfId="297" xr:uid="{00000000-0005-0000-0000-00001E010000}"/>
    <cellStyle name="40% - Accent1 2" xfId="298" xr:uid="{00000000-0005-0000-0000-00001F010000}"/>
    <cellStyle name="40% - Accent2 2" xfId="299" xr:uid="{00000000-0005-0000-0000-000020010000}"/>
    <cellStyle name="40% - Accent3 2" xfId="300" xr:uid="{00000000-0005-0000-0000-000021010000}"/>
    <cellStyle name="40% - Accent4 2" xfId="301" xr:uid="{00000000-0005-0000-0000-000022010000}"/>
    <cellStyle name="40% - Accent5 2" xfId="302" xr:uid="{00000000-0005-0000-0000-000023010000}"/>
    <cellStyle name="40% - Accent6 2" xfId="303" xr:uid="{00000000-0005-0000-0000-000024010000}"/>
    <cellStyle name="60% - Accent1 2" xfId="304" xr:uid="{00000000-0005-0000-0000-000025010000}"/>
    <cellStyle name="60% - Accent2 2" xfId="305" xr:uid="{00000000-0005-0000-0000-000026010000}"/>
    <cellStyle name="60% - Accent3 2" xfId="306" xr:uid="{00000000-0005-0000-0000-000027010000}"/>
    <cellStyle name="60% - Accent4 2" xfId="307" xr:uid="{00000000-0005-0000-0000-000028010000}"/>
    <cellStyle name="60% - Accent5 2" xfId="308" xr:uid="{00000000-0005-0000-0000-000029010000}"/>
    <cellStyle name="60% - Accent6 2" xfId="309" xr:uid="{00000000-0005-0000-0000-00002A010000}"/>
    <cellStyle name="A_green" xfId="310" xr:uid="{00000000-0005-0000-0000-00002B010000}"/>
    <cellStyle name="A_green 2" xfId="311" xr:uid="{00000000-0005-0000-0000-00002C010000}"/>
    <cellStyle name="A_green 2 2" xfId="1195" xr:uid="{00000000-0005-0000-0000-00002D010000}"/>
    <cellStyle name="A_green 2 2 2" xfId="1654" xr:uid="{BAD41646-EB8C-4529-BA85-0AA990114CDC}"/>
    <cellStyle name="A_green 2 2 3" xfId="1494" xr:uid="{AA8F7204-F56E-49C7-9743-68DAE02182B2}"/>
    <cellStyle name="A_green 2 2 4" xfId="1586" xr:uid="{8275FDAB-DC83-41E3-80CF-DE2C082E1B81}"/>
    <cellStyle name="A_green 2 3" xfId="1239" xr:uid="{00000000-0005-0000-0000-00002E010000}"/>
    <cellStyle name="A_green 2 3 2" xfId="1698" xr:uid="{0B2A8F02-F585-43F7-A0FF-008B210F6C0E}"/>
    <cellStyle name="A_green 2 3 3" xfId="1450" xr:uid="{F991B269-9156-49F9-9D93-868448D96066}"/>
    <cellStyle name="A_green 2 3 4" xfId="1630" xr:uid="{D13789F1-9281-40AB-A252-D57D5947C663}"/>
    <cellStyle name="A_green 2 4" xfId="1506" xr:uid="{A36EA1EE-B937-46A0-94FD-7680E26B93ED}"/>
    <cellStyle name="A_green 2 5" xfId="1574" xr:uid="{F073094C-2F47-44CA-ADD3-865C867AB2CF}"/>
    <cellStyle name="A_green 2 6" xfId="1513" xr:uid="{D68C54A6-D77C-4EE3-B0F5-50982A1A46B9}"/>
    <cellStyle name="A_green 3" xfId="312" xr:uid="{00000000-0005-0000-0000-00002F010000}"/>
    <cellStyle name="A_green 3 2" xfId="1196" xr:uid="{00000000-0005-0000-0000-000030010000}"/>
    <cellStyle name="A_green 3 2 2" xfId="1655" xr:uid="{8E65A728-8B5F-4607-9D08-84A1A2107FA9}"/>
    <cellStyle name="A_green 3 2 3" xfId="1493" xr:uid="{6FDF1750-664F-4E26-89A8-427EB8A03999}"/>
    <cellStyle name="A_green 3 2 4" xfId="1587" xr:uid="{85EBBDAC-BB2B-4BD3-AC87-C1B4A9BFF7C7}"/>
    <cellStyle name="A_green 3 3" xfId="1238" xr:uid="{00000000-0005-0000-0000-000031010000}"/>
    <cellStyle name="A_green 3 3 2" xfId="1697" xr:uid="{63343714-EE66-4866-B3A6-3B2E549AF07B}"/>
    <cellStyle name="A_green 3 3 3" xfId="1451" xr:uid="{C6F74EE6-2A80-4187-AE7E-59B3C275FEA5}"/>
    <cellStyle name="A_green 3 3 4" xfId="1629" xr:uid="{D23AB057-0CC8-4BEB-8A76-D18A98F468D5}"/>
    <cellStyle name="A_green 3 4" xfId="1507" xr:uid="{898EB62A-6FF8-47F8-9BE1-68E2B3ED8E31}"/>
    <cellStyle name="A_green 3 5" xfId="1573" xr:uid="{C382D3BB-C0AF-4272-BF73-391CC59BF731}"/>
    <cellStyle name="A_green 3 6" xfId="1514" xr:uid="{5EA2B966-4AC1-42C3-ACE2-6F407DDDA8E9}"/>
    <cellStyle name="A_green 4" xfId="1194" xr:uid="{00000000-0005-0000-0000-000032010000}"/>
    <cellStyle name="A_green 4 2" xfId="1653" xr:uid="{133597E8-32FC-4971-8813-5FC748A70AA8}"/>
    <cellStyle name="A_green 4 3" xfId="1495" xr:uid="{14B0A0B2-0108-4EE6-936E-0DE7DC2B4C32}"/>
    <cellStyle name="A_green 4 4" xfId="1585" xr:uid="{F134D6E3-837B-4F92-BDEF-79F55F8E19E1}"/>
    <cellStyle name="A_green 5" xfId="1240" xr:uid="{00000000-0005-0000-0000-000033010000}"/>
    <cellStyle name="A_green 5 2" xfId="1699" xr:uid="{16E49D3B-2967-4C35-AA1A-FCDE65CDF0F4}"/>
    <cellStyle name="A_green 5 3" xfId="1449" xr:uid="{7F7843AC-D863-4C6D-A347-90718C63F18C}"/>
    <cellStyle name="A_green 5 4" xfId="1631" xr:uid="{E51C689C-802C-4B91-8400-4F97A4AA1174}"/>
    <cellStyle name="A_green 6" xfId="1505" xr:uid="{75066DA2-DFB5-45B2-AE45-79541FB1210F}"/>
    <cellStyle name="A_green 7" xfId="1575" xr:uid="{52518002-C7B3-4DFE-BB8C-8C745180D253}"/>
    <cellStyle name="A_green 8" xfId="1512" xr:uid="{2988399A-E2D6-4B60-8E7F-F73CB9BD3843}"/>
    <cellStyle name="A_green_NCSC1003" xfId="313" xr:uid="{00000000-0005-0000-0000-000034010000}"/>
    <cellStyle name="A_green_NCSC1003 2" xfId="314" xr:uid="{00000000-0005-0000-0000-000035010000}"/>
    <cellStyle name="A_green_NCSC1003 2 2" xfId="1198" xr:uid="{00000000-0005-0000-0000-000036010000}"/>
    <cellStyle name="A_green_NCSC1003 2 2 2" xfId="1657" xr:uid="{93765B18-8261-4EB7-A2D6-0AAAF5730BFB}"/>
    <cellStyle name="A_green_NCSC1003 2 2 3" xfId="1491" xr:uid="{38DD8624-9B62-4FF9-B4DC-8CE8AAA71212}"/>
    <cellStyle name="A_green_NCSC1003 2 2 4" xfId="1589" xr:uid="{7A279845-A12B-49B1-B00D-38337ECDED4C}"/>
    <cellStyle name="A_green_NCSC1003 2 3" xfId="1236" xr:uid="{00000000-0005-0000-0000-000037010000}"/>
    <cellStyle name="A_green_NCSC1003 2 3 2" xfId="1695" xr:uid="{7FD0B603-E412-4EF2-A5E3-B51DEF3D5F44}"/>
    <cellStyle name="A_green_NCSC1003 2 3 3" xfId="1453" xr:uid="{28780138-E927-468B-B1DD-E5528832B6FE}"/>
    <cellStyle name="A_green_NCSC1003 2 3 4" xfId="1627" xr:uid="{AF81C2C9-5E84-4976-87CE-045B2E65EE0B}"/>
    <cellStyle name="A_green_NCSC1003 2 4" xfId="1509" xr:uid="{21D90971-26BA-4C4D-A71F-6ED69938B61B}"/>
    <cellStyle name="A_green_NCSC1003 2 5" xfId="1571" xr:uid="{8C449D62-1E9D-4C04-947C-86A37AFDA1F4}"/>
    <cellStyle name="A_green_NCSC1003 2 6" xfId="1516" xr:uid="{E793753A-EEE3-4020-8190-B3EFB4E2F14E}"/>
    <cellStyle name="A_green_NCSC1003 3" xfId="315" xr:uid="{00000000-0005-0000-0000-000038010000}"/>
    <cellStyle name="A_green_NCSC1003 3 2" xfId="1199" xr:uid="{00000000-0005-0000-0000-000039010000}"/>
    <cellStyle name="A_green_NCSC1003 3 2 2" xfId="1658" xr:uid="{8FFF7321-1F14-43FE-BE54-5F3504E98C18}"/>
    <cellStyle name="A_green_NCSC1003 3 2 3" xfId="1490" xr:uid="{5C82451C-17E8-43B4-859D-4B60481E2AB5}"/>
    <cellStyle name="A_green_NCSC1003 3 2 4" xfId="1590" xr:uid="{418B4511-4277-4896-AC14-E581E313F582}"/>
    <cellStyle name="A_green_NCSC1003 3 3" xfId="1235" xr:uid="{00000000-0005-0000-0000-00003A010000}"/>
    <cellStyle name="A_green_NCSC1003 3 3 2" xfId="1694" xr:uid="{4749A87D-E9EE-470A-947C-57A10EEBDF16}"/>
    <cellStyle name="A_green_NCSC1003 3 3 3" xfId="1454" xr:uid="{0ABBB350-66CF-44E0-BED2-4372C803E40C}"/>
    <cellStyle name="A_green_NCSC1003 3 3 4" xfId="1626" xr:uid="{E4003CC2-E9CF-4F5A-91FD-2DD2B6BBA087}"/>
    <cellStyle name="A_green_NCSC1003 3 4" xfId="1510" xr:uid="{CE53B13D-37A8-43CE-96E2-153330F6D062}"/>
    <cellStyle name="A_green_NCSC1003 3 5" xfId="1570" xr:uid="{17D0FA7A-07CA-4CF8-A749-D136E40E2D4D}"/>
    <cellStyle name="A_green_NCSC1003 3 6" xfId="1517" xr:uid="{203E6FC8-32D0-4731-8EA0-FC5EAB3912B8}"/>
    <cellStyle name="A_green_NCSC1003 4" xfId="1197" xr:uid="{00000000-0005-0000-0000-00003B010000}"/>
    <cellStyle name="A_green_NCSC1003 4 2" xfId="1656" xr:uid="{3AE44D7C-F4AE-4872-957D-65960275EE11}"/>
    <cellStyle name="A_green_NCSC1003 4 3" xfId="1492" xr:uid="{6226353C-55B0-46B8-A794-29BA2F32D8B5}"/>
    <cellStyle name="A_green_NCSC1003 4 4" xfId="1588" xr:uid="{2B66B2AA-F638-47D7-9BFF-71A183351BDE}"/>
    <cellStyle name="A_green_NCSC1003 5" xfId="1237" xr:uid="{00000000-0005-0000-0000-00003C010000}"/>
    <cellStyle name="A_green_NCSC1003 5 2" xfId="1696" xr:uid="{A28D79EC-2ED7-43F4-B159-E4CA9F32EEA8}"/>
    <cellStyle name="A_green_NCSC1003 5 3" xfId="1452" xr:uid="{6DB83415-C345-40DA-800D-02397FF783BB}"/>
    <cellStyle name="A_green_NCSC1003 5 4" xfId="1628" xr:uid="{0FA825B6-EDF6-457A-BDCF-C2F6F3ACD602}"/>
    <cellStyle name="A_green_NCSC1003 6" xfId="1508" xr:uid="{ABFFB618-B120-46CD-B2B9-D972FB3170AD}"/>
    <cellStyle name="A_green_NCSC1003 7" xfId="1572" xr:uid="{A879910D-39B1-4A77-89F1-A85481E9B228}"/>
    <cellStyle name="A_green_NCSC1003 8" xfId="1515" xr:uid="{E4481D43-BB4D-4216-A814-36A79F74D262}"/>
    <cellStyle name="Accent1 2" xfId="316" xr:uid="{00000000-0005-0000-0000-00003D010000}"/>
    <cellStyle name="Accent2 2" xfId="317" xr:uid="{00000000-0005-0000-0000-00003E010000}"/>
    <cellStyle name="Accent3 2" xfId="318" xr:uid="{00000000-0005-0000-0000-00003F010000}"/>
    <cellStyle name="Accent4 2" xfId="319" xr:uid="{00000000-0005-0000-0000-000040010000}"/>
    <cellStyle name="Accent5 2" xfId="320" xr:uid="{00000000-0005-0000-0000-000041010000}"/>
    <cellStyle name="Accent6 2" xfId="321" xr:uid="{00000000-0005-0000-0000-000042010000}"/>
    <cellStyle name="Bad 2" xfId="322" xr:uid="{00000000-0005-0000-0000-000043010000}"/>
    <cellStyle name="Black" xfId="323" xr:uid="{00000000-0005-0000-0000-000044010000}"/>
    <cellStyle name="Black 2" xfId="324" xr:uid="{00000000-0005-0000-0000-000045010000}"/>
    <cellStyle name="bli - Style6" xfId="325" xr:uid="{00000000-0005-0000-0000-000046010000}"/>
    <cellStyle name="bli - Style6 2" xfId="326" xr:uid="{00000000-0005-0000-0000-000047010000}"/>
    <cellStyle name="Blue" xfId="327" xr:uid="{00000000-0005-0000-0000-000048010000}"/>
    <cellStyle name="Calculation" xfId="1249" builtinId="22"/>
    <cellStyle name="Calculation 2" xfId="328" xr:uid="{00000000-0005-0000-0000-00004A010000}"/>
    <cellStyle name="Calculation 2 2" xfId="1200" xr:uid="{00000000-0005-0000-0000-00004B010000}"/>
    <cellStyle name="Calculation 2 2 2" xfId="1659" xr:uid="{AD17C6B2-2834-47D7-BE21-C64182143859}"/>
    <cellStyle name="Calculation 2 2 3" xfId="1489" xr:uid="{9501572E-632F-4181-AAEC-928720C7BFAA}"/>
    <cellStyle name="Calculation 2 2 4" xfId="1591" xr:uid="{F6FCC505-B73C-4BC6-9404-CD3B4ED218C6}"/>
    <cellStyle name="Calculation 2 3" xfId="1234" xr:uid="{00000000-0005-0000-0000-00004C010000}"/>
    <cellStyle name="Calculation 2 3 2" xfId="1693" xr:uid="{85C98D86-B847-4A08-BD1D-B12E4663DB0C}"/>
    <cellStyle name="Calculation 2 3 3" xfId="1455" xr:uid="{C59DC444-A6FF-4804-9466-4D134377BBF7}"/>
    <cellStyle name="Calculation 2 3 4" xfId="1625" xr:uid="{324E97D3-4D6D-4089-A20D-5C42430697E8}"/>
    <cellStyle name="Calculation 2 4" xfId="1511" xr:uid="{E9769E03-9841-4861-9CDC-92E839B85FED}"/>
    <cellStyle name="Calculation 2 5" xfId="1569" xr:uid="{314106A2-C1CE-4309-8E7E-D85EA679E369}"/>
    <cellStyle name="Calculation 2 6" xfId="1518" xr:uid="{58AFB3D4-6A7E-4820-986F-C2C3B5CC6ADC}"/>
    <cellStyle name="Cents" xfId="329" xr:uid="{00000000-0005-0000-0000-00004D010000}"/>
    <cellStyle name="Cents 2" xfId="330" xr:uid="{00000000-0005-0000-0000-00004E010000}"/>
    <cellStyle name="Cents 2 2" xfId="331" xr:uid="{00000000-0005-0000-0000-00004F010000}"/>
    <cellStyle name="Cents 3" xfId="332" xr:uid="{00000000-0005-0000-0000-000050010000}"/>
    <cellStyle name="Cents 4" xfId="1252" xr:uid="{00000000-0005-0000-0000-000051010000}"/>
    <cellStyle name="Check Cell 2" xfId="333" xr:uid="{00000000-0005-0000-0000-000052010000}"/>
    <cellStyle name="Comma" xfId="1427" builtinId="3"/>
    <cellStyle name="Comma [00]" xfId="334" xr:uid="{00000000-0005-0000-0000-000054010000}"/>
    <cellStyle name="Comma [00] 2" xfId="335" xr:uid="{00000000-0005-0000-0000-000055010000}"/>
    <cellStyle name="Comma [00] 2 2" xfId="336" xr:uid="{00000000-0005-0000-0000-000056010000}"/>
    <cellStyle name="Comma [00] 3" xfId="337" xr:uid="{00000000-0005-0000-0000-000057010000}"/>
    <cellStyle name="Comma [00] 4" xfId="1253" xr:uid="{00000000-0005-0000-0000-000058010000}"/>
    <cellStyle name="Comma 10" xfId="338" xr:uid="{00000000-0005-0000-0000-000059010000}"/>
    <cellStyle name="Comma 10 2" xfId="339" xr:uid="{00000000-0005-0000-0000-00005A010000}"/>
    <cellStyle name="Comma 100" xfId="1254" xr:uid="{00000000-0005-0000-0000-00005B010000}"/>
    <cellStyle name="Comma 101" xfId="1255" xr:uid="{00000000-0005-0000-0000-00005C010000}"/>
    <cellStyle name="Comma 102" xfId="1256" xr:uid="{00000000-0005-0000-0000-00005D010000}"/>
    <cellStyle name="Comma 103" xfId="1257" xr:uid="{00000000-0005-0000-0000-00005E010000}"/>
    <cellStyle name="Comma 104" xfId="1258" xr:uid="{00000000-0005-0000-0000-00005F010000}"/>
    <cellStyle name="Comma 105" xfId="1259" xr:uid="{00000000-0005-0000-0000-000060010000}"/>
    <cellStyle name="Comma 106" xfId="1260" xr:uid="{00000000-0005-0000-0000-000061010000}"/>
    <cellStyle name="Comma 107" xfId="1261" xr:uid="{00000000-0005-0000-0000-000062010000}"/>
    <cellStyle name="Comma 108" xfId="1262" xr:uid="{00000000-0005-0000-0000-000063010000}"/>
    <cellStyle name="Comma 11" xfId="340" xr:uid="{00000000-0005-0000-0000-000064010000}"/>
    <cellStyle name="Comma 11 2" xfId="341" xr:uid="{00000000-0005-0000-0000-000065010000}"/>
    <cellStyle name="Comma 12" xfId="342" xr:uid="{00000000-0005-0000-0000-000066010000}"/>
    <cellStyle name="Comma 12 2" xfId="343" xr:uid="{00000000-0005-0000-0000-000067010000}"/>
    <cellStyle name="Comma 13" xfId="344" xr:uid="{00000000-0005-0000-0000-000068010000}"/>
    <cellStyle name="Comma 13 2" xfId="345" xr:uid="{00000000-0005-0000-0000-000069010000}"/>
    <cellStyle name="Comma 14" xfId="346" xr:uid="{00000000-0005-0000-0000-00006A010000}"/>
    <cellStyle name="Comma 14 2" xfId="347" xr:uid="{00000000-0005-0000-0000-00006B010000}"/>
    <cellStyle name="Comma 15" xfId="348" xr:uid="{00000000-0005-0000-0000-00006C010000}"/>
    <cellStyle name="Comma 15 2" xfId="349" xr:uid="{00000000-0005-0000-0000-00006D010000}"/>
    <cellStyle name="Comma 16" xfId="350" xr:uid="{00000000-0005-0000-0000-00006E010000}"/>
    <cellStyle name="Comma 16 2" xfId="351" xr:uid="{00000000-0005-0000-0000-00006F010000}"/>
    <cellStyle name="Comma 17" xfId="352" xr:uid="{00000000-0005-0000-0000-000070010000}"/>
    <cellStyle name="Comma 17 2" xfId="353" xr:uid="{00000000-0005-0000-0000-000071010000}"/>
    <cellStyle name="Comma 18" xfId="354" xr:uid="{00000000-0005-0000-0000-000072010000}"/>
    <cellStyle name="Comma 18 2" xfId="355" xr:uid="{00000000-0005-0000-0000-000073010000}"/>
    <cellStyle name="Comma 19" xfId="356" xr:uid="{00000000-0005-0000-0000-000074010000}"/>
    <cellStyle name="Comma 19 2" xfId="357" xr:uid="{00000000-0005-0000-0000-000075010000}"/>
    <cellStyle name="Comma 2" xfId="358" xr:uid="{00000000-0005-0000-0000-000076010000}"/>
    <cellStyle name="Comma 2 2" xfId="359" xr:uid="{00000000-0005-0000-0000-000077010000}"/>
    <cellStyle name="Comma 2 2 2" xfId="360" xr:uid="{00000000-0005-0000-0000-000078010000}"/>
    <cellStyle name="Comma 2 2 2 2" xfId="361" xr:uid="{00000000-0005-0000-0000-000079010000}"/>
    <cellStyle name="Comma 2 2 3" xfId="362" xr:uid="{00000000-0005-0000-0000-00007A010000}"/>
    <cellStyle name="Comma 2 3" xfId="363" xr:uid="{00000000-0005-0000-0000-00007B010000}"/>
    <cellStyle name="Comma 2 3 2" xfId="364" xr:uid="{00000000-0005-0000-0000-00007C010000}"/>
    <cellStyle name="Comma 2 4" xfId="365" xr:uid="{00000000-0005-0000-0000-00007D010000}"/>
    <cellStyle name="Comma 2 5" xfId="366" xr:uid="{00000000-0005-0000-0000-00007E010000}"/>
    <cellStyle name="Comma 2 5 2" xfId="367" xr:uid="{00000000-0005-0000-0000-00007F010000}"/>
    <cellStyle name="Comma 20" xfId="368" xr:uid="{00000000-0005-0000-0000-000080010000}"/>
    <cellStyle name="Comma 20 2" xfId="369" xr:uid="{00000000-0005-0000-0000-000081010000}"/>
    <cellStyle name="Comma 21" xfId="370" xr:uid="{00000000-0005-0000-0000-000082010000}"/>
    <cellStyle name="Comma 21 2" xfId="371" xr:uid="{00000000-0005-0000-0000-000083010000}"/>
    <cellStyle name="Comma 22" xfId="372" xr:uid="{00000000-0005-0000-0000-000084010000}"/>
    <cellStyle name="Comma 22 2" xfId="373" xr:uid="{00000000-0005-0000-0000-000085010000}"/>
    <cellStyle name="Comma 23" xfId="374" xr:uid="{00000000-0005-0000-0000-000086010000}"/>
    <cellStyle name="Comma 23 2" xfId="375" xr:uid="{00000000-0005-0000-0000-000087010000}"/>
    <cellStyle name="Comma 24" xfId="376" xr:uid="{00000000-0005-0000-0000-000088010000}"/>
    <cellStyle name="Comma 24 2" xfId="377" xr:uid="{00000000-0005-0000-0000-000089010000}"/>
    <cellStyle name="Comma 25" xfId="378" xr:uid="{00000000-0005-0000-0000-00008A010000}"/>
    <cellStyle name="Comma 25 2" xfId="379" xr:uid="{00000000-0005-0000-0000-00008B010000}"/>
    <cellStyle name="Comma 26" xfId="380" xr:uid="{00000000-0005-0000-0000-00008C010000}"/>
    <cellStyle name="Comma 26 2" xfId="381" xr:uid="{00000000-0005-0000-0000-00008D010000}"/>
    <cellStyle name="Comma 27" xfId="382" xr:uid="{00000000-0005-0000-0000-00008E010000}"/>
    <cellStyle name="Comma 27 2" xfId="383" xr:uid="{00000000-0005-0000-0000-00008F010000}"/>
    <cellStyle name="Comma 28" xfId="384" xr:uid="{00000000-0005-0000-0000-000090010000}"/>
    <cellStyle name="Comma 28 2" xfId="385" xr:uid="{00000000-0005-0000-0000-000091010000}"/>
    <cellStyle name="Comma 29" xfId="386" xr:uid="{00000000-0005-0000-0000-000092010000}"/>
    <cellStyle name="Comma 29 2" xfId="387" xr:uid="{00000000-0005-0000-0000-000093010000}"/>
    <cellStyle name="Comma 3" xfId="388" xr:uid="{00000000-0005-0000-0000-000094010000}"/>
    <cellStyle name="Comma 3 2" xfId="389" xr:uid="{00000000-0005-0000-0000-000095010000}"/>
    <cellStyle name="Comma 3 3" xfId="390" xr:uid="{00000000-0005-0000-0000-000096010000}"/>
    <cellStyle name="Comma 30" xfId="391" xr:uid="{00000000-0005-0000-0000-000097010000}"/>
    <cellStyle name="Comma 30 2" xfId="392" xr:uid="{00000000-0005-0000-0000-000098010000}"/>
    <cellStyle name="Comma 31" xfId="393" xr:uid="{00000000-0005-0000-0000-000099010000}"/>
    <cellStyle name="Comma 31 2" xfId="394" xr:uid="{00000000-0005-0000-0000-00009A010000}"/>
    <cellStyle name="Comma 32" xfId="395" xr:uid="{00000000-0005-0000-0000-00009B010000}"/>
    <cellStyle name="Comma 32 2" xfId="396" xr:uid="{00000000-0005-0000-0000-00009C010000}"/>
    <cellStyle name="Comma 33" xfId="397" xr:uid="{00000000-0005-0000-0000-00009D010000}"/>
    <cellStyle name="Comma 33 2" xfId="398" xr:uid="{00000000-0005-0000-0000-00009E010000}"/>
    <cellStyle name="Comma 34" xfId="399" xr:uid="{00000000-0005-0000-0000-00009F010000}"/>
    <cellStyle name="Comma 34 2" xfId="400" xr:uid="{00000000-0005-0000-0000-0000A0010000}"/>
    <cellStyle name="Comma 35" xfId="401" xr:uid="{00000000-0005-0000-0000-0000A1010000}"/>
    <cellStyle name="Comma 35 2" xfId="402" xr:uid="{00000000-0005-0000-0000-0000A2010000}"/>
    <cellStyle name="Comma 36" xfId="403" xr:uid="{00000000-0005-0000-0000-0000A3010000}"/>
    <cellStyle name="Comma 36 2" xfId="404" xr:uid="{00000000-0005-0000-0000-0000A4010000}"/>
    <cellStyle name="Comma 37" xfId="405" xr:uid="{00000000-0005-0000-0000-0000A5010000}"/>
    <cellStyle name="Comma 37 2" xfId="406" xr:uid="{00000000-0005-0000-0000-0000A6010000}"/>
    <cellStyle name="Comma 38" xfId="407" xr:uid="{00000000-0005-0000-0000-0000A7010000}"/>
    <cellStyle name="Comma 38 2" xfId="408" xr:uid="{00000000-0005-0000-0000-0000A8010000}"/>
    <cellStyle name="Comma 39" xfId="409" xr:uid="{00000000-0005-0000-0000-0000A9010000}"/>
    <cellStyle name="Comma 39 2" xfId="410" xr:uid="{00000000-0005-0000-0000-0000AA010000}"/>
    <cellStyle name="Comma 4" xfId="411" xr:uid="{00000000-0005-0000-0000-0000AB010000}"/>
    <cellStyle name="Comma 4 2" xfId="412" xr:uid="{00000000-0005-0000-0000-0000AC010000}"/>
    <cellStyle name="Comma 40" xfId="413" xr:uid="{00000000-0005-0000-0000-0000AD010000}"/>
    <cellStyle name="Comma 40 2" xfId="414" xr:uid="{00000000-0005-0000-0000-0000AE010000}"/>
    <cellStyle name="Comma 41" xfId="415" xr:uid="{00000000-0005-0000-0000-0000AF010000}"/>
    <cellStyle name="Comma 41 2" xfId="416" xr:uid="{00000000-0005-0000-0000-0000B0010000}"/>
    <cellStyle name="Comma 42" xfId="417" xr:uid="{00000000-0005-0000-0000-0000B1010000}"/>
    <cellStyle name="Comma 42 2" xfId="418" xr:uid="{00000000-0005-0000-0000-0000B2010000}"/>
    <cellStyle name="Comma 43" xfId="419" xr:uid="{00000000-0005-0000-0000-0000B3010000}"/>
    <cellStyle name="Comma 43 2" xfId="420" xr:uid="{00000000-0005-0000-0000-0000B4010000}"/>
    <cellStyle name="Comma 44" xfId="421" xr:uid="{00000000-0005-0000-0000-0000B5010000}"/>
    <cellStyle name="Comma 44 2" xfId="422" xr:uid="{00000000-0005-0000-0000-0000B6010000}"/>
    <cellStyle name="Comma 45" xfId="423" xr:uid="{00000000-0005-0000-0000-0000B7010000}"/>
    <cellStyle name="Comma 45 2" xfId="424" xr:uid="{00000000-0005-0000-0000-0000B8010000}"/>
    <cellStyle name="Comma 46" xfId="425" xr:uid="{00000000-0005-0000-0000-0000B9010000}"/>
    <cellStyle name="Comma 46 2" xfId="426" xr:uid="{00000000-0005-0000-0000-0000BA010000}"/>
    <cellStyle name="Comma 47" xfId="427" xr:uid="{00000000-0005-0000-0000-0000BB010000}"/>
    <cellStyle name="Comma 47 2" xfId="428" xr:uid="{00000000-0005-0000-0000-0000BC010000}"/>
    <cellStyle name="Comma 48" xfId="429" xr:uid="{00000000-0005-0000-0000-0000BD010000}"/>
    <cellStyle name="Comma 48 2" xfId="430" xr:uid="{00000000-0005-0000-0000-0000BE010000}"/>
    <cellStyle name="Comma 49" xfId="431" xr:uid="{00000000-0005-0000-0000-0000BF010000}"/>
    <cellStyle name="Comma 5" xfId="432" xr:uid="{00000000-0005-0000-0000-0000C0010000}"/>
    <cellStyle name="Comma 5 2" xfId="433" xr:uid="{00000000-0005-0000-0000-0000C1010000}"/>
    <cellStyle name="Comma 5 3" xfId="434" xr:uid="{00000000-0005-0000-0000-0000C2010000}"/>
    <cellStyle name="Comma 50" xfId="435" xr:uid="{00000000-0005-0000-0000-0000C3010000}"/>
    <cellStyle name="Comma 51" xfId="436" xr:uid="{00000000-0005-0000-0000-0000C4010000}"/>
    <cellStyle name="Comma 52" xfId="437" xr:uid="{00000000-0005-0000-0000-0000C5010000}"/>
    <cellStyle name="Comma 53" xfId="438" xr:uid="{00000000-0005-0000-0000-0000C6010000}"/>
    <cellStyle name="Comma 54" xfId="439" xr:uid="{00000000-0005-0000-0000-0000C7010000}"/>
    <cellStyle name="Comma 55" xfId="440" xr:uid="{00000000-0005-0000-0000-0000C8010000}"/>
    <cellStyle name="Comma 56" xfId="441" xr:uid="{00000000-0005-0000-0000-0000C9010000}"/>
    <cellStyle name="Comma 57" xfId="442" xr:uid="{00000000-0005-0000-0000-0000CA010000}"/>
    <cellStyle name="Comma 58" xfId="443" xr:uid="{00000000-0005-0000-0000-0000CB010000}"/>
    <cellStyle name="Comma 58 2" xfId="444" xr:uid="{00000000-0005-0000-0000-0000CC010000}"/>
    <cellStyle name="Comma 59" xfId="445" xr:uid="{00000000-0005-0000-0000-0000CD010000}"/>
    <cellStyle name="Comma 6" xfId="446" xr:uid="{00000000-0005-0000-0000-0000CE010000}"/>
    <cellStyle name="Comma 6 2" xfId="447" xr:uid="{00000000-0005-0000-0000-0000CF010000}"/>
    <cellStyle name="Comma 6 3" xfId="448" xr:uid="{00000000-0005-0000-0000-0000D0010000}"/>
    <cellStyle name="Comma 60" xfId="449" xr:uid="{00000000-0005-0000-0000-0000D1010000}"/>
    <cellStyle name="Comma 61" xfId="450" xr:uid="{00000000-0005-0000-0000-0000D2010000}"/>
    <cellStyle name="Comma 62" xfId="451" xr:uid="{00000000-0005-0000-0000-0000D3010000}"/>
    <cellStyle name="Comma 63" xfId="452" xr:uid="{00000000-0005-0000-0000-0000D4010000}"/>
    <cellStyle name="Comma 64" xfId="453" xr:uid="{00000000-0005-0000-0000-0000D5010000}"/>
    <cellStyle name="Comma 65" xfId="454" xr:uid="{00000000-0005-0000-0000-0000D6010000}"/>
    <cellStyle name="Comma 66" xfId="455" xr:uid="{00000000-0005-0000-0000-0000D7010000}"/>
    <cellStyle name="Comma 67" xfId="456" xr:uid="{00000000-0005-0000-0000-0000D8010000}"/>
    <cellStyle name="Comma 68" xfId="457" xr:uid="{00000000-0005-0000-0000-0000D9010000}"/>
    <cellStyle name="Comma 69" xfId="458" xr:uid="{00000000-0005-0000-0000-0000DA010000}"/>
    <cellStyle name="Comma 7" xfId="459" xr:uid="{00000000-0005-0000-0000-0000DB010000}"/>
    <cellStyle name="Comma 7 2" xfId="460" xr:uid="{00000000-0005-0000-0000-0000DC010000}"/>
    <cellStyle name="Comma 7 3" xfId="461" xr:uid="{00000000-0005-0000-0000-0000DD010000}"/>
    <cellStyle name="Comma 70" xfId="462" xr:uid="{00000000-0005-0000-0000-0000DE010000}"/>
    <cellStyle name="Comma 71" xfId="463" xr:uid="{00000000-0005-0000-0000-0000DF010000}"/>
    <cellStyle name="Comma 72" xfId="464" xr:uid="{00000000-0005-0000-0000-0000E0010000}"/>
    <cellStyle name="Comma 73" xfId="465" xr:uid="{00000000-0005-0000-0000-0000E1010000}"/>
    <cellStyle name="Comma 74" xfId="466" xr:uid="{00000000-0005-0000-0000-0000E2010000}"/>
    <cellStyle name="Comma 75" xfId="467" xr:uid="{00000000-0005-0000-0000-0000E3010000}"/>
    <cellStyle name="Comma 76" xfId="468" xr:uid="{00000000-0005-0000-0000-0000E4010000}"/>
    <cellStyle name="Comma 77" xfId="469" xr:uid="{00000000-0005-0000-0000-0000E5010000}"/>
    <cellStyle name="Comma 78" xfId="470" xr:uid="{00000000-0005-0000-0000-0000E6010000}"/>
    <cellStyle name="Comma 79" xfId="471" xr:uid="{00000000-0005-0000-0000-0000E7010000}"/>
    <cellStyle name="Comma 8" xfId="472" xr:uid="{00000000-0005-0000-0000-0000E8010000}"/>
    <cellStyle name="Comma 8 2" xfId="473" xr:uid="{00000000-0005-0000-0000-0000E9010000}"/>
    <cellStyle name="Comma 8 3" xfId="474" xr:uid="{00000000-0005-0000-0000-0000EA010000}"/>
    <cellStyle name="Comma 80" xfId="475" xr:uid="{00000000-0005-0000-0000-0000EB010000}"/>
    <cellStyle name="Comma 80 2" xfId="1263" xr:uid="{00000000-0005-0000-0000-0000EC010000}"/>
    <cellStyle name="Comma 81" xfId="476" xr:uid="{00000000-0005-0000-0000-0000ED010000}"/>
    <cellStyle name="Comma 81 2" xfId="1264" xr:uid="{00000000-0005-0000-0000-0000EE010000}"/>
    <cellStyle name="Comma 82" xfId="477" xr:uid="{00000000-0005-0000-0000-0000EF010000}"/>
    <cellStyle name="Comma 82 2" xfId="1265" xr:uid="{00000000-0005-0000-0000-0000F0010000}"/>
    <cellStyle name="Comma 83" xfId="478" xr:uid="{00000000-0005-0000-0000-0000F1010000}"/>
    <cellStyle name="Comma 83 2" xfId="1266" xr:uid="{00000000-0005-0000-0000-0000F2010000}"/>
    <cellStyle name="Comma 83 3" xfId="1267" xr:uid="{00000000-0005-0000-0000-0000F3010000}"/>
    <cellStyle name="Comma 84" xfId="479" xr:uid="{00000000-0005-0000-0000-0000F4010000}"/>
    <cellStyle name="Comma 84 2" xfId="1268" xr:uid="{00000000-0005-0000-0000-0000F5010000}"/>
    <cellStyle name="Comma 85" xfId="480" xr:uid="{00000000-0005-0000-0000-0000F6010000}"/>
    <cellStyle name="Comma 85 2" xfId="1269" xr:uid="{00000000-0005-0000-0000-0000F7010000}"/>
    <cellStyle name="Comma 86" xfId="481" xr:uid="{00000000-0005-0000-0000-0000F8010000}"/>
    <cellStyle name="Comma 86 2" xfId="1270" xr:uid="{00000000-0005-0000-0000-0000F9010000}"/>
    <cellStyle name="Comma 87" xfId="11" xr:uid="{00000000-0005-0000-0000-0000FA010000}"/>
    <cellStyle name="Comma 88" xfId="1271" xr:uid="{00000000-0005-0000-0000-0000FB010000}"/>
    <cellStyle name="Comma 89" xfId="1272" xr:uid="{00000000-0005-0000-0000-0000FC010000}"/>
    <cellStyle name="Comma 9" xfId="482" xr:uid="{00000000-0005-0000-0000-0000FD010000}"/>
    <cellStyle name="Comma 9 2" xfId="483" xr:uid="{00000000-0005-0000-0000-0000FE010000}"/>
    <cellStyle name="Comma 9 3" xfId="484" xr:uid="{00000000-0005-0000-0000-0000FF010000}"/>
    <cellStyle name="Comma 90" xfId="1273" xr:uid="{00000000-0005-0000-0000-000000020000}"/>
    <cellStyle name="Comma 91" xfId="1274" xr:uid="{00000000-0005-0000-0000-000001020000}"/>
    <cellStyle name="Comma 92" xfId="1275" xr:uid="{00000000-0005-0000-0000-000002020000}"/>
    <cellStyle name="Comma 93" xfId="1276" xr:uid="{00000000-0005-0000-0000-000003020000}"/>
    <cellStyle name="Comma 94" xfId="1277" xr:uid="{00000000-0005-0000-0000-000004020000}"/>
    <cellStyle name="Comma 95" xfId="1278" xr:uid="{00000000-0005-0000-0000-000005020000}"/>
    <cellStyle name="Comma 96" xfId="1279" xr:uid="{00000000-0005-0000-0000-000006020000}"/>
    <cellStyle name="Comma 97" xfId="485" xr:uid="{00000000-0005-0000-0000-000007020000}"/>
    <cellStyle name="Comma 98" xfId="1280" xr:uid="{00000000-0005-0000-0000-000008020000}"/>
    <cellStyle name="Comma 99" xfId="486" xr:uid="{00000000-0005-0000-0000-000009020000}"/>
    <cellStyle name="Comma0" xfId="487" xr:uid="{00000000-0005-0000-0000-00000A020000}"/>
    <cellStyle name="Comma0 - Style5" xfId="488" xr:uid="{00000000-0005-0000-0000-00000B020000}"/>
    <cellStyle name="Comma0 - Style5 2" xfId="489" xr:uid="{00000000-0005-0000-0000-00000C020000}"/>
    <cellStyle name="Comma0 2" xfId="490" xr:uid="{00000000-0005-0000-0000-00000D020000}"/>
    <cellStyle name="Comma0_79CA8M.Salton_SolarP_1d11R" xfId="491" xr:uid="{00000000-0005-0000-0000-00000E020000}"/>
    <cellStyle name="Comma1 - Style1" xfId="492" xr:uid="{00000000-0005-0000-0000-00000F020000}"/>
    <cellStyle name="Comma1 - Style1 2" xfId="493" xr:uid="{00000000-0005-0000-0000-000010020000}"/>
    <cellStyle name="Currency" xfId="1428" builtinId="4"/>
    <cellStyle name="Currency [00]" xfId="494" xr:uid="{00000000-0005-0000-0000-000012020000}"/>
    <cellStyle name="Currency [00] 2" xfId="495" xr:uid="{00000000-0005-0000-0000-000013020000}"/>
    <cellStyle name="Currency [00] 2 2" xfId="496" xr:uid="{00000000-0005-0000-0000-000014020000}"/>
    <cellStyle name="Currency [00] 2 2 2" xfId="1214" xr:uid="{00000000-0005-0000-0000-000015020000}"/>
    <cellStyle name="Currency [00] 2 2 2 2" xfId="1673" xr:uid="{19D107F6-AE51-4BE1-8721-6B82FB91E1EC}"/>
    <cellStyle name="Currency [00] 2 2 2 3" xfId="1475" xr:uid="{B7F653BD-0E3B-46D2-BED6-8BEE4D23E14B}"/>
    <cellStyle name="Currency [00] 2 2 2 4" xfId="1605" xr:uid="{8FF16536-A08E-407A-B2D3-B35D55157CF4}"/>
    <cellStyle name="Currency [00] 2 2 3" xfId="1223" xr:uid="{00000000-0005-0000-0000-000016020000}"/>
    <cellStyle name="Currency [00] 2 2 3 2" xfId="1682" xr:uid="{381A884A-3FD9-4DF4-89BE-A6FEB07AD538}"/>
    <cellStyle name="Currency [00] 2 2 3 3" xfId="1466" xr:uid="{03B433DA-ED9E-42CF-A32B-E365ABF5D5A3}"/>
    <cellStyle name="Currency [00] 2 2 3 4" xfId="1614" xr:uid="{2D508637-5652-4FC9-BDB1-8E0FCE4B5A0A}"/>
    <cellStyle name="Currency [00] 2 2 4" xfId="1521" xr:uid="{7FBFA67F-0CF3-489F-AE82-E10EAA0B5D99}"/>
    <cellStyle name="Currency [00] 2 2 5" xfId="1720" xr:uid="{90F82A12-0C6E-48D8-854C-240E02EA6D2E}"/>
    <cellStyle name="Currency [00] 2 2 6" xfId="1725" xr:uid="{01E2264A-3C6A-4F11-A57B-75C386BD9FA8}"/>
    <cellStyle name="Currency [00] 2 3" xfId="1213" xr:uid="{00000000-0005-0000-0000-000017020000}"/>
    <cellStyle name="Currency [00] 2 3 2" xfId="1672" xr:uid="{5E68C2AE-1919-4ACC-8A6E-ED19585021C9}"/>
    <cellStyle name="Currency [00] 2 3 3" xfId="1476" xr:uid="{3C4E2AED-2992-4C06-859D-1F1B73221760}"/>
    <cellStyle name="Currency [00] 2 3 4" xfId="1604" xr:uid="{40F7AA22-DD7E-4D1B-A52B-97B504C085D0}"/>
    <cellStyle name="Currency [00] 2 4" xfId="1224" xr:uid="{00000000-0005-0000-0000-000018020000}"/>
    <cellStyle name="Currency [00] 2 4 2" xfId="1683" xr:uid="{CCD5E237-0D3B-4C61-B93F-23EC12B72439}"/>
    <cellStyle name="Currency [00] 2 4 3" xfId="1465" xr:uid="{03EF0BF6-D9B4-415D-8275-469585B1178E}"/>
    <cellStyle name="Currency [00] 2 4 4" xfId="1615" xr:uid="{42B2D53D-7F01-4182-A1CC-958E9B8B775A}"/>
    <cellStyle name="Currency [00] 2 5" xfId="1520" xr:uid="{88A1B079-EAEF-4F37-A28B-E77035B4160A}"/>
    <cellStyle name="Currency [00] 2 6" xfId="1721" xr:uid="{E4D431B1-DA8D-4A2C-B4F8-10BD3B3BAA71}"/>
    <cellStyle name="Currency [00] 2 7" xfId="1726" xr:uid="{4823D4A8-4311-41AB-A061-2B4ECFA35C60}"/>
    <cellStyle name="Currency [00] 3" xfId="497" xr:uid="{00000000-0005-0000-0000-000019020000}"/>
    <cellStyle name="Currency [00] 3 2" xfId="1215" xr:uid="{00000000-0005-0000-0000-00001A020000}"/>
    <cellStyle name="Currency [00] 3 2 2" xfId="1674" xr:uid="{26BBF676-B40D-4E0C-8BAA-07B441707F4E}"/>
    <cellStyle name="Currency [00] 3 2 3" xfId="1474" xr:uid="{6EA930DB-ACF6-4AAF-813B-418895D84181}"/>
    <cellStyle name="Currency [00] 3 2 4" xfId="1606" xr:uid="{0CAB5732-4CF7-441C-95ED-073098974D35}"/>
    <cellStyle name="Currency [00] 3 3" xfId="1222" xr:uid="{00000000-0005-0000-0000-00001B020000}"/>
    <cellStyle name="Currency [00] 3 3 2" xfId="1681" xr:uid="{782F2807-DA1C-4A25-94FD-D663004FA274}"/>
    <cellStyle name="Currency [00] 3 3 3" xfId="1467" xr:uid="{8CDCE49D-178E-43F0-9BA1-3DDA9DF32272}"/>
    <cellStyle name="Currency [00] 3 3 4" xfId="1613" xr:uid="{DA5DAB37-2DDE-4E94-9480-106A4E2C1BD4}"/>
    <cellStyle name="Currency [00] 3 4" xfId="1522" xr:uid="{F71C08E9-3A94-437E-B2C1-2B19281902A2}"/>
    <cellStyle name="Currency [00] 3 5" xfId="1560" xr:uid="{A6AC6B99-86E3-47A6-B9D0-5B141CFEFD33}"/>
    <cellStyle name="Currency [00] 3 6" xfId="1526" xr:uid="{30362DC5-9D57-4E1F-83C4-CD18A5EA9547}"/>
    <cellStyle name="Currency [00] 4" xfId="1212" xr:uid="{00000000-0005-0000-0000-00001C020000}"/>
    <cellStyle name="Currency [00] 4 2" xfId="1671" xr:uid="{D2FE612D-2255-413D-9637-316E0B931AEA}"/>
    <cellStyle name="Currency [00] 4 3" xfId="1477" xr:uid="{F4C6744A-FF63-4510-BF6F-2DCFAAC82711}"/>
    <cellStyle name="Currency [00] 4 4" xfId="1603" xr:uid="{11BDC146-A44A-42D4-8E73-976900307079}"/>
    <cellStyle name="Currency [00] 5" xfId="1225" xr:uid="{00000000-0005-0000-0000-00001D020000}"/>
    <cellStyle name="Currency [00] 5 2" xfId="1684" xr:uid="{652DEC74-07CC-4F9F-8D37-39EC9C84CD16}"/>
    <cellStyle name="Currency [00] 5 3" xfId="1464" xr:uid="{8056B693-B862-4C65-85D3-BE32F2CEBC03}"/>
    <cellStyle name="Currency [00] 5 4" xfId="1616" xr:uid="{9DA76DDC-2C9C-4CF8-9BCF-8D4311AC0B79}"/>
    <cellStyle name="Currency [00] 6" xfId="1519" xr:uid="{35423F97-950E-44E1-89D6-A15A2ACA3D62}"/>
    <cellStyle name="Currency [00] 7" xfId="1722" xr:uid="{3AF872A2-0BAD-4811-9314-A12796337544}"/>
    <cellStyle name="Currency [00] 8" xfId="1727" xr:uid="{2555BC1E-9F42-4396-9682-2C6511AF1AE0}"/>
    <cellStyle name="Currency 10" xfId="498" xr:uid="{00000000-0005-0000-0000-00001E020000}"/>
    <cellStyle name="Currency 10 2" xfId="499" xr:uid="{00000000-0005-0000-0000-00001F020000}"/>
    <cellStyle name="Currency 100" xfId="1281" xr:uid="{00000000-0005-0000-0000-000020020000}"/>
    <cellStyle name="Currency 101" xfId="1282" xr:uid="{00000000-0005-0000-0000-000021020000}"/>
    <cellStyle name="Currency 102" xfId="1283" xr:uid="{00000000-0005-0000-0000-000022020000}"/>
    <cellStyle name="Currency 103" xfId="1284" xr:uid="{00000000-0005-0000-0000-000023020000}"/>
    <cellStyle name="Currency 104" xfId="1285" xr:uid="{00000000-0005-0000-0000-000024020000}"/>
    <cellStyle name="Currency 105" xfId="1286" xr:uid="{00000000-0005-0000-0000-000025020000}"/>
    <cellStyle name="Currency 106" xfId="1287" xr:uid="{00000000-0005-0000-0000-000026020000}"/>
    <cellStyle name="Currency 11" xfId="500" xr:uid="{00000000-0005-0000-0000-000027020000}"/>
    <cellStyle name="Currency 11 2" xfId="501" xr:uid="{00000000-0005-0000-0000-000028020000}"/>
    <cellStyle name="Currency 12" xfId="502" xr:uid="{00000000-0005-0000-0000-000029020000}"/>
    <cellStyle name="Currency 12 2" xfId="503" xr:uid="{00000000-0005-0000-0000-00002A020000}"/>
    <cellStyle name="Currency 13" xfId="504" xr:uid="{00000000-0005-0000-0000-00002B020000}"/>
    <cellStyle name="Currency 13 2" xfId="505" xr:uid="{00000000-0005-0000-0000-00002C020000}"/>
    <cellStyle name="Currency 14" xfId="506" xr:uid="{00000000-0005-0000-0000-00002D020000}"/>
    <cellStyle name="Currency 14 2" xfId="507" xr:uid="{00000000-0005-0000-0000-00002E020000}"/>
    <cellStyle name="Currency 15" xfId="508" xr:uid="{00000000-0005-0000-0000-00002F020000}"/>
    <cellStyle name="Currency 15 2" xfId="509" xr:uid="{00000000-0005-0000-0000-000030020000}"/>
    <cellStyle name="Currency 16" xfId="510" xr:uid="{00000000-0005-0000-0000-000031020000}"/>
    <cellStyle name="Currency 16 2" xfId="511" xr:uid="{00000000-0005-0000-0000-000032020000}"/>
    <cellStyle name="Currency 17" xfId="512" xr:uid="{00000000-0005-0000-0000-000033020000}"/>
    <cellStyle name="Currency 17 2" xfId="513" xr:uid="{00000000-0005-0000-0000-000034020000}"/>
    <cellStyle name="Currency 18" xfId="514" xr:uid="{00000000-0005-0000-0000-000035020000}"/>
    <cellStyle name="Currency 18 2" xfId="515" xr:uid="{00000000-0005-0000-0000-000036020000}"/>
    <cellStyle name="Currency 19" xfId="516" xr:uid="{00000000-0005-0000-0000-000037020000}"/>
    <cellStyle name="Currency 19 2" xfId="517" xr:uid="{00000000-0005-0000-0000-000038020000}"/>
    <cellStyle name="Currency 2" xfId="518" xr:uid="{00000000-0005-0000-0000-000039020000}"/>
    <cellStyle name="Currency 2 2" xfId="519" xr:uid="{00000000-0005-0000-0000-00003A020000}"/>
    <cellStyle name="Currency 2 3" xfId="520" xr:uid="{00000000-0005-0000-0000-00003B020000}"/>
    <cellStyle name="Currency 20" xfId="521" xr:uid="{00000000-0005-0000-0000-00003C020000}"/>
    <cellStyle name="Currency 20 2" xfId="522" xr:uid="{00000000-0005-0000-0000-00003D020000}"/>
    <cellStyle name="Currency 21" xfId="523" xr:uid="{00000000-0005-0000-0000-00003E020000}"/>
    <cellStyle name="Currency 21 2" xfId="524" xr:uid="{00000000-0005-0000-0000-00003F020000}"/>
    <cellStyle name="Currency 22" xfId="525" xr:uid="{00000000-0005-0000-0000-000040020000}"/>
    <cellStyle name="Currency 22 2" xfId="526" xr:uid="{00000000-0005-0000-0000-000041020000}"/>
    <cellStyle name="Currency 23" xfId="527" xr:uid="{00000000-0005-0000-0000-000042020000}"/>
    <cellStyle name="Currency 23 2" xfId="528" xr:uid="{00000000-0005-0000-0000-000043020000}"/>
    <cellStyle name="Currency 24" xfId="529" xr:uid="{00000000-0005-0000-0000-000044020000}"/>
    <cellStyle name="Currency 24 2" xfId="530" xr:uid="{00000000-0005-0000-0000-000045020000}"/>
    <cellStyle name="Currency 25" xfId="531" xr:uid="{00000000-0005-0000-0000-000046020000}"/>
    <cellStyle name="Currency 25 2" xfId="532" xr:uid="{00000000-0005-0000-0000-000047020000}"/>
    <cellStyle name="Currency 26" xfId="533" xr:uid="{00000000-0005-0000-0000-000048020000}"/>
    <cellStyle name="Currency 26 2" xfId="534" xr:uid="{00000000-0005-0000-0000-000049020000}"/>
    <cellStyle name="Currency 27" xfId="535" xr:uid="{00000000-0005-0000-0000-00004A020000}"/>
    <cellStyle name="Currency 27 2" xfId="536" xr:uid="{00000000-0005-0000-0000-00004B020000}"/>
    <cellStyle name="Currency 28" xfId="537" xr:uid="{00000000-0005-0000-0000-00004C020000}"/>
    <cellStyle name="Currency 28 2" xfId="538" xr:uid="{00000000-0005-0000-0000-00004D020000}"/>
    <cellStyle name="Currency 29" xfId="539" xr:uid="{00000000-0005-0000-0000-00004E020000}"/>
    <cellStyle name="Currency 29 2" xfId="540" xr:uid="{00000000-0005-0000-0000-00004F020000}"/>
    <cellStyle name="Currency 3" xfId="541" xr:uid="{00000000-0005-0000-0000-000050020000}"/>
    <cellStyle name="Currency 3 2" xfId="542" xr:uid="{00000000-0005-0000-0000-000051020000}"/>
    <cellStyle name="Currency 30" xfId="543" xr:uid="{00000000-0005-0000-0000-000052020000}"/>
    <cellStyle name="Currency 30 2" xfId="544" xr:uid="{00000000-0005-0000-0000-000053020000}"/>
    <cellStyle name="Currency 31" xfId="545" xr:uid="{00000000-0005-0000-0000-000054020000}"/>
    <cellStyle name="Currency 31 2" xfId="546" xr:uid="{00000000-0005-0000-0000-000055020000}"/>
    <cellStyle name="Currency 32" xfId="547" xr:uid="{00000000-0005-0000-0000-000056020000}"/>
    <cellStyle name="Currency 32 2" xfId="548" xr:uid="{00000000-0005-0000-0000-000057020000}"/>
    <cellStyle name="Currency 33" xfId="549" xr:uid="{00000000-0005-0000-0000-000058020000}"/>
    <cellStyle name="Currency 33 2" xfId="550" xr:uid="{00000000-0005-0000-0000-000059020000}"/>
    <cellStyle name="Currency 34" xfId="551" xr:uid="{00000000-0005-0000-0000-00005A020000}"/>
    <cellStyle name="Currency 34 2" xfId="552" xr:uid="{00000000-0005-0000-0000-00005B020000}"/>
    <cellStyle name="Currency 35" xfId="553" xr:uid="{00000000-0005-0000-0000-00005C020000}"/>
    <cellStyle name="Currency 35 2" xfId="554" xr:uid="{00000000-0005-0000-0000-00005D020000}"/>
    <cellStyle name="Currency 36" xfId="555" xr:uid="{00000000-0005-0000-0000-00005E020000}"/>
    <cellStyle name="Currency 36 2" xfId="556" xr:uid="{00000000-0005-0000-0000-00005F020000}"/>
    <cellStyle name="Currency 37" xfId="557" xr:uid="{00000000-0005-0000-0000-000060020000}"/>
    <cellStyle name="Currency 37 2" xfId="558" xr:uid="{00000000-0005-0000-0000-000061020000}"/>
    <cellStyle name="Currency 38" xfId="559" xr:uid="{00000000-0005-0000-0000-000062020000}"/>
    <cellStyle name="Currency 38 2" xfId="560" xr:uid="{00000000-0005-0000-0000-000063020000}"/>
    <cellStyle name="Currency 39" xfId="561" xr:uid="{00000000-0005-0000-0000-000064020000}"/>
    <cellStyle name="Currency 39 2" xfId="562" xr:uid="{00000000-0005-0000-0000-000065020000}"/>
    <cellStyle name="Currency 4" xfId="563" xr:uid="{00000000-0005-0000-0000-000066020000}"/>
    <cellStyle name="Currency 4 2" xfId="564" xr:uid="{00000000-0005-0000-0000-000067020000}"/>
    <cellStyle name="Currency 4 3" xfId="565" xr:uid="{00000000-0005-0000-0000-000068020000}"/>
    <cellStyle name="Currency 40" xfId="566" xr:uid="{00000000-0005-0000-0000-000069020000}"/>
    <cellStyle name="Currency 40 2" xfId="567" xr:uid="{00000000-0005-0000-0000-00006A020000}"/>
    <cellStyle name="Currency 41" xfId="568" xr:uid="{00000000-0005-0000-0000-00006B020000}"/>
    <cellStyle name="Currency 41 2" xfId="569" xr:uid="{00000000-0005-0000-0000-00006C020000}"/>
    <cellStyle name="Currency 42" xfId="570" xr:uid="{00000000-0005-0000-0000-00006D020000}"/>
    <cellStyle name="Currency 42 2" xfId="571" xr:uid="{00000000-0005-0000-0000-00006E020000}"/>
    <cellStyle name="Currency 43" xfId="572" xr:uid="{00000000-0005-0000-0000-00006F020000}"/>
    <cellStyle name="Currency 43 2" xfId="573" xr:uid="{00000000-0005-0000-0000-000070020000}"/>
    <cellStyle name="Currency 44" xfId="574" xr:uid="{00000000-0005-0000-0000-000071020000}"/>
    <cellStyle name="Currency 44 2" xfId="575" xr:uid="{00000000-0005-0000-0000-000072020000}"/>
    <cellStyle name="Currency 45" xfId="576" xr:uid="{00000000-0005-0000-0000-000073020000}"/>
    <cellStyle name="Currency 45 2" xfId="577" xr:uid="{00000000-0005-0000-0000-000074020000}"/>
    <cellStyle name="Currency 46" xfId="578" xr:uid="{00000000-0005-0000-0000-000075020000}"/>
    <cellStyle name="Currency 46 2" xfId="579" xr:uid="{00000000-0005-0000-0000-000076020000}"/>
    <cellStyle name="Currency 47" xfId="580" xr:uid="{00000000-0005-0000-0000-000077020000}"/>
    <cellStyle name="Currency 47 2" xfId="581" xr:uid="{00000000-0005-0000-0000-000078020000}"/>
    <cellStyle name="Currency 48" xfId="582" xr:uid="{00000000-0005-0000-0000-000079020000}"/>
    <cellStyle name="Currency 48 2" xfId="583" xr:uid="{00000000-0005-0000-0000-00007A020000}"/>
    <cellStyle name="Currency 49" xfId="584" xr:uid="{00000000-0005-0000-0000-00007B020000}"/>
    <cellStyle name="Currency 5" xfId="585" xr:uid="{00000000-0005-0000-0000-00007C020000}"/>
    <cellStyle name="Currency 5 2" xfId="586" xr:uid="{00000000-0005-0000-0000-00007D020000}"/>
    <cellStyle name="Currency 5 3" xfId="587" xr:uid="{00000000-0005-0000-0000-00007E020000}"/>
    <cellStyle name="Currency 50" xfId="588" xr:uid="{00000000-0005-0000-0000-00007F020000}"/>
    <cellStyle name="Currency 51" xfId="589" xr:uid="{00000000-0005-0000-0000-000080020000}"/>
    <cellStyle name="Currency 52" xfId="590" xr:uid="{00000000-0005-0000-0000-000081020000}"/>
    <cellStyle name="Currency 53" xfId="591" xr:uid="{00000000-0005-0000-0000-000082020000}"/>
    <cellStyle name="Currency 54" xfId="592" xr:uid="{00000000-0005-0000-0000-000083020000}"/>
    <cellStyle name="Currency 55" xfId="593" xr:uid="{00000000-0005-0000-0000-000084020000}"/>
    <cellStyle name="Currency 56" xfId="594" xr:uid="{00000000-0005-0000-0000-000085020000}"/>
    <cellStyle name="Currency 57" xfId="595" xr:uid="{00000000-0005-0000-0000-000086020000}"/>
    <cellStyle name="Currency 58" xfId="596" xr:uid="{00000000-0005-0000-0000-000087020000}"/>
    <cellStyle name="Currency 58 2" xfId="597" xr:uid="{00000000-0005-0000-0000-000088020000}"/>
    <cellStyle name="Currency 59" xfId="598" xr:uid="{00000000-0005-0000-0000-000089020000}"/>
    <cellStyle name="Currency 6" xfId="599" xr:uid="{00000000-0005-0000-0000-00008A020000}"/>
    <cellStyle name="Currency 6 2" xfId="600" xr:uid="{00000000-0005-0000-0000-00008B020000}"/>
    <cellStyle name="Currency 6 3" xfId="601" xr:uid="{00000000-0005-0000-0000-00008C020000}"/>
    <cellStyle name="Currency 6 4" xfId="602" xr:uid="{00000000-0005-0000-0000-00008D020000}"/>
    <cellStyle name="Currency 6 4 2" xfId="603" xr:uid="{00000000-0005-0000-0000-00008E020000}"/>
    <cellStyle name="Currency 6 5" xfId="604" xr:uid="{00000000-0005-0000-0000-00008F020000}"/>
    <cellStyle name="Currency 6 5 2" xfId="605" xr:uid="{00000000-0005-0000-0000-000090020000}"/>
    <cellStyle name="Currency 60" xfId="606" xr:uid="{00000000-0005-0000-0000-000091020000}"/>
    <cellStyle name="Currency 61" xfId="607" xr:uid="{00000000-0005-0000-0000-000092020000}"/>
    <cellStyle name="Currency 62" xfId="608" xr:uid="{00000000-0005-0000-0000-000093020000}"/>
    <cellStyle name="Currency 63" xfId="609" xr:uid="{00000000-0005-0000-0000-000094020000}"/>
    <cellStyle name="Currency 64" xfId="610" xr:uid="{00000000-0005-0000-0000-000095020000}"/>
    <cellStyle name="Currency 65" xfId="611" xr:uid="{00000000-0005-0000-0000-000096020000}"/>
    <cellStyle name="Currency 66" xfId="612" xr:uid="{00000000-0005-0000-0000-000097020000}"/>
    <cellStyle name="Currency 67" xfId="613" xr:uid="{00000000-0005-0000-0000-000098020000}"/>
    <cellStyle name="Currency 68" xfId="614" xr:uid="{00000000-0005-0000-0000-000099020000}"/>
    <cellStyle name="Currency 69" xfId="615" xr:uid="{00000000-0005-0000-0000-00009A020000}"/>
    <cellStyle name="Currency 7" xfId="616" xr:uid="{00000000-0005-0000-0000-00009B020000}"/>
    <cellStyle name="Currency 7 2" xfId="617" xr:uid="{00000000-0005-0000-0000-00009C020000}"/>
    <cellStyle name="Currency 7 3" xfId="618" xr:uid="{00000000-0005-0000-0000-00009D020000}"/>
    <cellStyle name="Currency 7 4" xfId="619" xr:uid="{00000000-0005-0000-0000-00009E020000}"/>
    <cellStyle name="Currency 7 4 2" xfId="620" xr:uid="{00000000-0005-0000-0000-00009F020000}"/>
    <cellStyle name="Currency 7 5" xfId="621" xr:uid="{00000000-0005-0000-0000-0000A0020000}"/>
    <cellStyle name="Currency 7 5 2" xfId="622" xr:uid="{00000000-0005-0000-0000-0000A1020000}"/>
    <cellStyle name="Currency 70" xfId="623" xr:uid="{00000000-0005-0000-0000-0000A2020000}"/>
    <cellStyle name="Currency 71" xfId="624" xr:uid="{00000000-0005-0000-0000-0000A3020000}"/>
    <cellStyle name="Currency 72" xfId="625" xr:uid="{00000000-0005-0000-0000-0000A4020000}"/>
    <cellStyle name="Currency 73" xfId="626" xr:uid="{00000000-0005-0000-0000-0000A5020000}"/>
    <cellStyle name="Currency 74" xfId="627" xr:uid="{00000000-0005-0000-0000-0000A6020000}"/>
    <cellStyle name="Currency 75" xfId="628" xr:uid="{00000000-0005-0000-0000-0000A7020000}"/>
    <cellStyle name="Currency 76" xfId="629" xr:uid="{00000000-0005-0000-0000-0000A8020000}"/>
    <cellStyle name="Currency 77" xfId="630" xr:uid="{00000000-0005-0000-0000-0000A9020000}"/>
    <cellStyle name="Currency 78" xfId="631" xr:uid="{00000000-0005-0000-0000-0000AA020000}"/>
    <cellStyle name="Currency 79" xfId="632" xr:uid="{00000000-0005-0000-0000-0000AB020000}"/>
    <cellStyle name="Currency 8" xfId="633" xr:uid="{00000000-0005-0000-0000-0000AC020000}"/>
    <cellStyle name="Currency 8 2" xfId="634" xr:uid="{00000000-0005-0000-0000-0000AD020000}"/>
    <cellStyle name="Currency 8 3" xfId="635" xr:uid="{00000000-0005-0000-0000-0000AE020000}"/>
    <cellStyle name="Currency 80" xfId="636" xr:uid="{00000000-0005-0000-0000-0000AF020000}"/>
    <cellStyle name="Currency 80 2" xfId="1288" xr:uid="{00000000-0005-0000-0000-0000B0020000}"/>
    <cellStyle name="Currency 81" xfId="637" xr:uid="{00000000-0005-0000-0000-0000B1020000}"/>
    <cellStyle name="Currency 81 2" xfId="1289" xr:uid="{00000000-0005-0000-0000-0000B2020000}"/>
    <cellStyle name="Currency 82" xfId="638" xr:uid="{00000000-0005-0000-0000-0000B3020000}"/>
    <cellStyle name="Currency 82 2" xfId="1290" xr:uid="{00000000-0005-0000-0000-0000B4020000}"/>
    <cellStyle name="Currency 83" xfId="639" xr:uid="{00000000-0005-0000-0000-0000B5020000}"/>
    <cellStyle name="Currency 83 2" xfId="1291" xr:uid="{00000000-0005-0000-0000-0000B6020000}"/>
    <cellStyle name="Currency 84" xfId="640" xr:uid="{00000000-0005-0000-0000-0000B7020000}"/>
    <cellStyle name="Currency 84 2" xfId="1292" xr:uid="{00000000-0005-0000-0000-0000B8020000}"/>
    <cellStyle name="Currency 85" xfId="641" xr:uid="{00000000-0005-0000-0000-0000B9020000}"/>
    <cellStyle name="Currency 85 2" xfId="1293" xr:uid="{00000000-0005-0000-0000-0000BA020000}"/>
    <cellStyle name="Currency 86" xfId="642" xr:uid="{00000000-0005-0000-0000-0000BB020000}"/>
    <cellStyle name="Currency 86 2" xfId="1294" xr:uid="{00000000-0005-0000-0000-0000BC020000}"/>
    <cellStyle name="Currency 87" xfId="12" xr:uid="{00000000-0005-0000-0000-0000BD020000}"/>
    <cellStyle name="Currency 88" xfId="643" xr:uid="{00000000-0005-0000-0000-0000BE020000}"/>
    <cellStyle name="Currency 89" xfId="1295" xr:uid="{00000000-0005-0000-0000-0000BF020000}"/>
    <cellStyle name="Currency 9" xfId="644" xr:uid="{00000000-0005-0000-0000-0000C0020000}"/>
    <cellStyle name="Currency 9 2" xfId="645" xr:uid="{00000000-0005-0000-0000-0000C1020000}"/>
    <cellStyle name="Currency 90" xfId="1296" xr:uid="{00000000-0005-0000-0000-0000C2020000}"/>
    <cellStyle name="Currency 91" xfId="1297" xr:uid="{00000000-0005-0000-0000-0000C3020000}"/>
    <cellStyle name="Currency 92" xfId="1298" xr:uid="{00000000-0005-0000-0000-0000C4020000}"/>
    <cellStyle name="Currency 93" xfId="1299" xr:uid="{00000000-0005-0000-0000-0000C5020000}"/>
    <cellStyle name="Currency 94" xfId="1300" xr:uid="{00000000-0005-0000-0000-0000C6020000}"/>
    <cellStyle name="Currency 95" xfId="1301" xr:uid="{00000000-0005-0000-0000-0000C7020000}"/>
    <cellStyle name="Currency 96" xfId="1302" xr:uid="{00000000-0005-0000-0000-0000C8020000}"/>
    <cellStyle name="Currency 97" xfId="1303" xr:uid="{00000000-0005-0000-0000-0000C9020000}"/>
    <cellStyle name="Currency 98" xfId="1304" xr:uid="{00000000-0005-0000-0000-0000CA020000}"/>
    <cellStyle name="Currency 99" xfId="1305" xr:uid="{00000000-0005-0000-0000-0000CB020000}"/>
    <cellStyle name="Currency0" xfId="646" xr:uid="{00000000-0005-0000-0000-0000CC020000}"/>
    <cellStyle name="Currency0 2" xfId="647" xr:uid="{00000000-0005-0000-0000-0000CD020000}"/>
    <cellStyle name="Date" xfId="648" xr:uid="{00000000-0005-0000-0000-0000CE020000}"/>
    <cellStyle name="Date 2" xfId="649" xr:uid="{00000000-0005-0000-0000-0000CF020000}"/>
    <cellStyle name="Dezimal [0]_Compiling Utility Macros" xfId="650" xr:uid="{00000000-0005-0000-0000-0000D0020000}"/>
    <cellStyle name="Dezimal_Compiling Utility Macros" xfId="651" xr:uid="{00000000-0005-0000-0000-0000D1020000}"/>
    <cellStyle name="Edge" xfId="652" xr:uid="{00000000-0005-0000-0000-0000D2020000}"/>
    <cellStyle name="Euro" xfId="653" xr:uid="{00000000-0005-0000-0000-0000D3020000}"/>
    <cellStyle name="Euro 2" xfId="654" xr:uid="{00000000-0005-0000-0000-0000D4020000}"/>
    <cellStyle name="Euro 2 2" xfId="655" xr:uid="{00000000-0005-0000-0000-0000D5020000}"/>
    <cellStyle name="Euro 2 3" xfId="656" xr:uid="{00000000-0005-0000-0000-0000D6020000}"/>
    <cellStyle name="Euro 3" xfId="657" xr:uid="{00000000-0005-0000-0000-0000D7020000}"/>
    <cellStyle name="Euro 3 2" xfId="658" xr:uid="{00000000-0005-0000-0000-0000D8020000}"/>
    <cellStyle name="Euro 3 3" xfId="659" xr:uid="{00000000-0005-0000-0000-0000D9020000}"/>
    <cellStyle name="Euro 4" xfId="660" xr:uid="{00000000-0005-0000-0000-0000DA020000}"/>
    <cellStyle name="Explanatory Text 2" xfId="661" xr:uid="{00000000-0005-0000-0000-0000DB020000}"/>
    <cellStyle name="EY House" xfId="662" xr:uid="{00000000-0005-0000-0000-0000DC020000}"/>
    <cellStyle name="F2" xfId="663" xr:uid="{00000000-0005-0000-0000-0000DD020000}"/>
    <cellStyle name="F2 2" xfId="664" xr:uid="{00000000-0005-0000-0000-0000DE020000}"/>
    <cellStyle name="F3" xfId="665" xr:uid="{00000000-0005-0000-0000-0000DF020000}"/>
    <cellStyle name="F3 2" xfId="666" xr:uid="{00000000-0005-0000-0000-0000E0020000}"/>
    <cellStyle name="F4" xfId="667" xr:uid="{00000000-0005-0000-0000-0000E1020000}"/>
    <cellStyle name="F4 2" xfId="668" xr:uid="{00000000-0005-0000-0000-0000E2020000}"/>
    <cellStyle name="F5" xfId="669" xr:uid="{00000000-0005-0000-0000-0000E3020000}"/>
    <cellStyle name="F5 2" xfId="670" xr:uid="{00000000-0005-0000-0000-0000E4020000}"/>
    <cellStyle name="F5 3" xfId="671" xr:uid="{00000000-0005-0000-0000-0000E5020000}"/>
    <cellStyle name="F6" xfId="672" xr:uid="{00000000-0005-0000-0000-0000E6020000}"/>
    <cellStyle name="F6 2" xfId="673" xr:uid="{00000000-0005-0000-0000-0000E7020000}"/>
    <cellStyle name="F7" xfId="674" xr:uid="{00000000-0005-0000-0000-0000E8020000}"/>
    <cellStyle name="F7 2" xfId="675" xr:uid="{00000000-0005-0000-0000-0000E9020000}"/>
    <cellStyle name="F8" xfId="676" xr:uid="{00000000-0005-0000-0000-0000EA020000}"/>
    <cellStyle name="F8 2" xfId="677" xr:uid="{00000000-0005-0000-0000-0000EB020000}"/>
    <cellStyle name="Fixed" xfId="678" xr:uid="{00000000-0005-0000-0000-0000EC020000}"/>
    <cellStyle name="Fixed 2" xfId="679" xr:uid="{00000000-0005-0000-0000-0000ED020000}"/>
    <cellStyle name="Flashing" xfId="1306" xr:uid="{00000000-0005-0000-0000-0000EE020000}"/>
    <cellStyle name="Good" xfId="1251" builtinId="26"/>
    <cellStyle name="Good 2" xfId="680" xr:uid="{00000000-0005-0000-0000-0000F0020000}"/>
    <cellStyle name="Green" xfId="681" xr:uid="{00000000-0005-0000-0000-0000F1020000}"/>
    <cellStyle name="Green 2" xfId="682" xr:uid="{00000000-0005-0000-0000-0000F2020000}"/>
    <cellStyle name="Green 2 2" xfId="1220" xr:uid="{00000000-0005-0000-0000-0000F3020000}"/>
    <cellStyle name="Green 2 2 2" xfId="1679" xr:uid="{F8B6B05B-A9A4-40DE-8AE8-DCC364C40FD1}"/>
    <cellStyle name="Green 2 2 3" xfId="1469" xr:uid="{DCFBF8DD-C168-4CE1-B321-F4985DA15921}"/>
    <cellStyle name="Green 2 2 4" xfId="1611" xr:uid="{D808233E-594E-419C-BF90-F82FA97F25FC}"/>
    <cellStyle name="Green 2 3" xfId="1217" xr:uid="{00000000-0005-0000-0000-0000F4020000}"/>
    <cellStyle name="Green 2 3 2" xfId="1676" xr:uid="{A8F174F4-3DE3-4A64-9D0B-D2045918159E}"/>
    <cellStyle name="Green 2 3 3" xfId="1472" xr:uid="{7EBE33AA-9D8F-41A3-8742-7A5B6023FD22}"/>
    <cellStyle name="Green 2 3 4" xfId="1608" xr:uid="{F57EF417-2B16-4639-8B8F-AA5AA833AE11}"/>
    <cellStyle name="Green 2 4" xfId="1542" xr:uid="{53C9E223-FF3D-4ACD-B030-49FD253FACFD}"/>
    <cellStyle name="Green 2 5" xfId="1536" xr:uid="{8E675A74-F765-4C49-8D5B-FF4E72E4FB5B}"/>
    <cellStyle name="Green 2 6" xfId="1539" xr:uid="{5C7D11B7-C1D3-4514-BF85-7A1069695107}"/>
    <cellStyle name="Green 3" xfId="683" xr:uid="{00000000-0005-0000-0000-0000F5020000}"/>
    <cellStyle name="Green 3 2" xfId="1221" xr:uid="{00000000-0005-0000-0000-0000F6020000}"/>
    <cellStyle name="Green 3 2 2" xfId="1680" xr:uid="{2829F484-D886-45DC-ACF0-2E431C470CB9}"/>
    <cellStyle name="Green 3 2 3" xfId="1468" xr:uid="{145DF961-30C2-4483-B6E7-443EAD6CD563}"/>
    <cellStyle name="Green 3 2 4" xfId="1612" xr:uid="{212B2E80-3480-48E4-8FA9-6E4E9C605AF8}"/>
    <cellStyle name="Green 3 3" xfId="1216" xr:uid="{00000000-0005-0000-0000-0000F7020000}"/>
    <cellStyle name="Green 3 3 2" xfId="1675" xr:uid="{C87782E4-7CBD-49F0-B1F4-0C1116D33B24}"/>
    <cellStyle name="Green 3 3 3" xfId="1473" xr:uid="{53F7E771-5CB6-4111-9436-F452385724ED}"/>
    <cellStyle name="Green 3 3 4" xfId="1607" xr:uid="{DB690CD6-0996-4574-9E18-7BDA2F86B74C}"/>
    <cellStyle name="Green 3 4" xfId="1543" xr:uid="{7AD0144C-63D2-46ED-ACBF-E90225D78729}"/>
    <cellStyle name="Green 3 5" xfId="1535" xr:uid="{307C47E5-6B35-4B0B-B760-0ED70B7247A6}"/>
    <cellStyle name="Green 3 6" xfId="1540" xr:uid="{10D62052-BAFF-4D81-BAE3-85BFE181176C}"/>
    <cellStyle name="Green 4" xfId="1219" xr:uid="{00000000-0005-0000-0000-0000F8020000}"/>
    <cellStyle name="Green 4 2" xfId="1678" xr:uid="{6756A50B-19F3-4966-8FEA-0FF6E57E88C3}"/>
    <cellStyle name="Green 4 3" xfId="1470" xr:uid="{626C199B-2859-4D8C-A0CC-EE6D2834B292}"/>
    <cellStyle name="Green 4 4" xfId="1610" xr:uid="{D062F2F9-0552-4A09-9CE3-43223CD9EF87}"/>
    <cellStyle name="Green 5" xfId="1218" xr:uid="{00000000-0005-0000-0000-0000F9020000}"/>
    <cellStyle name="Green 5 2" xfId="1677" xr:uid="{DC16452E-A108-4720-AC48-F754B02FD419}"/>
    <cellStyle name="Green 5 3" xfId="1471" xr:uid="{5C8CD920-4DE1-445E-8366-940649D85105}"/>
    <cellStyle name="Green 5 4" xfId="1609" xr:uid="{22F037AB-763F-4FA3-8AF6-7481C7ECB177}"/>
    <cellStyle name="Green 6" xfId="1541" xr:uid="{77BA9922-5A2D-43FC-B5D5-FDBDC3817495}"/>
    <cellStyle name="Green 7" xfId="1537" xr:uid="{D212A896-5176-49DC-9BAC-A65F13B31361}"/>
    <cellStyle name="Green 8" xfId="1538" xr:uid="{CC0EE7A4-F405-422A-9823-CE7521D426AF}"/>
    <cellStyle name="Grey" xfId="684" xr:uid="{00000000-0005-0000-0000-0000FA020000}"/>
    <cellStyle name="Grey 2" xfId="685" xr:uid="{00000000-0005-0000-0000-0000FB020000}"/>
    <cellStyle name="Grey 2 2" xfId="686" xr:uid="{00000000-0005-0000-0000-0000FC020000}"/>
    <cellStyle name="Grey 3" xfId="687" xr:uid="{00000000-0005-0000-0000-0000FD020000}"/>
    <cellStyle name="HEADING" xfId="688" xr:uid="{00000000-0005-0000-0000-0000FE020000}"/>
    <cellStyle name="Heading 1 2" xfId="689" xr:uid="{00000000-0005-0000-0000-0000FF020000}"/>
    <cellStyle name="Heading 2 2" xfId="690" xr:uid="{00000000-0005-0000-0000-000000030000}"/>
    <cellStyle name="Heading 3 2" xfId="691" xr:uid="{00000000-0005-0000-0000-000001030000}"/>
    <cellStyle name="Heading 4 2" xfId="692" xr:uid="{00000000-0005-0000-0000-000002030000}"/>
    <cellStyle name="HEADING 5" xfId="693" xr:uid="{00000000-0005-0000-0000-000003030000}"/>
    <cellStyle name="HeadlineStyle" xfId="694" xr:uid="{00000000-0005-0000-0000-000004030000}"/>
    <cellStyle name="HeadlineStyle 2" xfId="695" xr:uid="{00000000-0005-0000-0000-000005030000}"/>
    <cellStyle name="HeadlineStyle 2 2" xfId="696" xr:uid="{00000000-0005-0000-0000-000006030000}"/>
    <cellStyle name="HeadlineStyle 2 3" xfId="697" xr:uid="{00000000-0005-0000-0000-000007030000}"/>
    <cellStyle name="HeadlineStyle 3" xfId="698" xr:uid="{00000000-0005-0000-0000-000008030000}"/>
    <cellStyle name="HeadlineStyle 3 2" xfId="699" xr:uid="{00000000-0005-0000-0000-000009030000}"/>
    <cellStyle name="HeadlineStyle 3 3" xfId="700" xr:uid="{00000000-0005-0000-0000-00000A030000}"/>
    <cellStyle name="HeadlineStyle 4" xfId="701" xr:uid="{00000000-0005-0000-0000-00000B030000}"/>
    <cellStyle name="HeadlineStyleJustified" xfId="702" xr:uid="{00000000-0005-0000-0000-00000C030000}"/>
    <cellStyle name="HeadlineStyleJustified 2" xfId="703" xr:uid="{00000000-0005-0000-0000-00000D030000}"/>
    <cellStyle name="HeadlineStyleJustified 2 2" xfId="704" xr:uid="{00000000-0005-0000-0000-00000E030000}"/>
    <cellStyle name="HeadlineStyleJustified 2 3" xfId="705" xr:uid="{00000000-0005-0000-0000-00000F030000}"/>
    <cellStyle name="HeadlineStyleJustified 3" xfId="706" xr:uid="{00000000-0005-0000-0000-000010030000}"/>
    <cellStyle name="HeadlineStyleJustified 3 2" xfId="707" xr:uid="{00000000-0005-0000-0000-000011030000}"/>
    <cellStyle name="HeadlineStyleJustified 3 3" xfId="708" xr:uid="{00000000-0005-0000-0000-000012030000}"/>
    <cellStyle name="HeadlineStyleJustified 4" xfId="709" xr:uid="{00000000-0005-0000-0000-000013030000}"/>
    <cellStyle name="Hyperlink" xfId="5" builtinId="8"/>
    <cellStyle name="Hyperlink 2" xfId="710" xr:uid="{00000000-0005-0000-0000-000015030000}"/>
    <cellStyle name="Hyperlink 2 2" xfId="711" xr:uid="{00000000-0005-0000-0000-000016030000}"/>
    <cellStyle name="Hyperlink 3" xfId="1307" xr:uid="{00000000-0005-0000-0000-000017030000}"/>
    <cellStyle name="Hyperlink_02a.  Appendix A to Protocol- Offer Form_0225_Final" xfId="6" xr:uid="{00000000-0005-0000-0000-000018030000}"/>
    <cellStyle name="Input" xfId="1250" builtinId="20"/>
    <cellStyle name="Input [yellow]" xfId="712" xr:uid="{00000000-0005-0000-0000-00001A030000}"/>
    <cellStyle name="Input [yellow] 2" xfId="713" xr:uid="{00000000-0005-0000-0000-00001B030000}"/>
    <cellStyle name="Input [yellow] 2 2" xfId="714" xr:uid="{00000000-0005-0000-0000-00001C030000}"/>
    <cellStyle name="Input [yellow] 2 2 2" xfId="1228" xr:uid="{00000000-0005-0000-0000-00001D030000}"/>
    <cellStyle name="Input [yellow] 2 2 2 2" xfId="1687" xr:uid="{995687F1-B7D1-4ED3-A07F-D0C89CE349C2}"/>
    <cellStyle name="Input [yellow] 2 2 2 3" xfId="1461" xr:uid="{1CA47814-158C-4EC9-A498-C8C5D7C23393}"/>
    <cellStyle name="Input [yellow] 2 2 2 4" xfId="1619" xr:uid="{1F125FAF-D3CC-4295-860F-16B0EE4F378D}"/>
    <cellStyle name="Input [yellow] 2 2 3" xfId="1554" xr:uid="{6D701994-D769-4A2D-9D39-B331CFAF917D}"/>
    <cellStyle name="Input [yellow] 2 2 4" xfId="1532" xr:uid="{BF2E1DAD-C09B-4326-A1B7-E8C52BB3B0C4}"/>
    <cellStyle name="Input [yellow] 2 2 5" xfId="1546" xr:uid="{0A1BE0DF-0337-4501-8079-1CAADA75B0DD}"/>
    <cellStyle name="Input [yellow] 2 3" xfId="1227" xr:uid="{00000000-0005-0000-0000-00001E030000}"/>
    <cellStyle name="Input [yellow] 2 3 2" xfId="1686" xr:uid="{953D205F-F143-46C6-9E94-B518B935A62C}"/>
    <cellStyle name="Input [yellow] 2 3 3" xfId="1462" xr:uid="{78745153-54D7-4B99-A53B-99371C237564}"/>
    <cellStyle name="Input [yellow] 2 3 4" xfId="1618" xr:uid="{B32D89E7-1945-4D92-BD92-444F5D82E9FA}"/>
    <cellStyle name="Input [yellow] 2 4" xfId="1553" xr:uid="{6E98E9F0-7EBE-460E-97B3-F02D5234AAB3}"/>
    <cellStyle name="Input [yellow] 2 5" xfId="1533" xr:uid="{67EEFF5B-6218-40FA-BD37-E44892505680}"/>
    <cellStyle name="Input [yellow] 2 6" xfId="1545" xr:uid="{1D0DB432-5098-4CA9-B764-71BD9129A549}"/>
    <cellStyle name="Input [yellow] 3" xfId="715" xr:uid="{00000000-0005-0000-0000-00001F030000}"/>
    <cellStyle name="Input [yellow] 3 2" xfId="1229" xr:uid="{00000000-0005-0000-0000-000020030000}"/>
    <cellStyle name="Input [yellow] 3 2 2" xfId="1688" xr:uid="{36B48818-2092-4D6A-BCF0-DEE9F1C0112C}"/>
    <cellStyle name="Input [yellow] 3 2 3" xfId="1460" xr:uid="{30399A13-CF78-4CA2-BA41-5CF9609D6FF8}"/>
    <cellStyle name="Input [yellow] 3 2 4" xfId="1620" xr:uid="{F977B058-9EA1-458E-98F4-04EB22C7E935}"/>
    <cellStyle name="Input [yellow] 3 3" xfId="1555" xr:uid="{B3DD3EFB-527D-4157-9A14-3BC5656340B7}"/>
    <cellStyle name="Input [yellow] 3 4" xfId="1531" xr:uid="{5DDA4594-518D-40E9-857E-BC368024847F}"/>
    <cellStyle name="Input [yellow] 3 5" xfId="1547" xr:uid="{685541BF-A0B1-4292-A467-66A67552FB48}"/>
    <cellStyle name="Input [yellow] 4" xfId="1226" xr:uid="{00000000-0005-0000-0000-000021030000}"/>
    <cellStyle name="Input [yellow] 4 2" xfId="1685" xr:uid="{B1B1C067-B01F-4AF6-85F1-78B1737BB808}"/>
    <cellStyle name="Input [yellow] 4 3" xfId="1463" xr:uid="{5277CE3B-B8E2-4005-8CC1-0FE667E09C8B}"/>
    <cellStyle name="Input [yellow] 4 4" xfId="1617" xr:uid="{C1E03F1B-4055-44FA-A790-7AAAFA9506D2}"/>
    <cellStyle name="Input [yellow] 5" xfId="1552" xr:uid="{140F7713-8E4A-49A2-BA5A-4BA41D3FD904}"/>
    <cellStyle name="Input [yellow] 6" xfId="1534" xr:uid="{86A50124-CD38-4976-A586-ED7E8B5F162E}"/>
    <cellStyle name="Input [yellow] 7" xfId="1544" xr:uid="{74EE4456-BAD4-43EB-9108-7F79856DDE2C}"/>
    <cellStyle name="Input 2" xfId="716" xr:uid="{00000000-0005-0000-0000-000022030000}"/>
    <cellStyle name="Input 2 2" xfId="1230" xr:uid="{00000000-0005-0000-0000-000023030000}"/>
    <cellStyle name="Input 2 2 2" xfId="1689" xr:uid="{40291992-6170-4CAF-A087-0C0E6BD8F0D0}"/>
    <cellStyle name="Input 2 2 3" xfId="1459" xr:uid="{353A7B74-9578-4CA2-A6F5-61AE8FD5015C}"/>
    <cellStyle name="Input 2 2 4" xfId="1621" xr:uid="{5E26BBDA-77BE-4791-B4FA-CC2D01A74F46}"/>
    <cellStyle name="Input 2 3" xfId="1211" xr:uid="{00000000-0005-0000-0000-000024030000}"/>
    <cellStyle name="Input 2 3 2" xfId="1670" xr:uid="{44AA8B8A-610D-4184-BFA8-763A3B1FD0E9}"/>
    <cellStyle name="Input 2 3 3" xfId="1478" xr:uid="{7C7C4189-238F-4726-8965-E2095B271553}"/>
    <cellStyle name="Input 2 3 4" xfId="1602" xr:uid="{AD45A995-D35C-45A0-A449-7DD4AF8CE45C}"/>
    <cellStyle name="Input 2 4" xfId="1556" xr:uid="{753DCB96-BBB3-4784-8709-9053C87D5017}"/>
    <cellStyle name="Input 2 5" xfId="1530" xr:uid="{23A36D29-FE33-4F39-90C6-7E571B9C4E23}"/>
    <cellStyle name="Input 2 6" xfId="1548" xr:uid="{2A7CDD0C-B479-4D06-BCED-CFB1011C5121}"/>
    <cellStyle name="Input 3" xfId="717" xr:uid="{00000000-0005-0000-0000-000025030000}"/>
    <cellStyle name="Input 3 2" xfId="1231" xr:uid="{00000000-0005-0000-0000-000026030000}"/>
    <cellStyle name="Input 3 2 2" xfId="1690" xr:uid="{BDA51C0D-3BB6-4278-AFFB-2A8CD9CADE82}"/>
    <cellStyle name="Input 3 2 3" xfId="1458" xr:uid="{CA2A357D-234D-4CC6-958D-48CC7F8A1E90}"/>
    <cellStyle name="Input 3 2 4" xfId="1622" xr:uid="{C82E53CA-C600-462D-978E-DC0BE08ECF9A}"/>
    <cellStyle name="Input 3 3" xfId="1210" xr:uid="{00000000-0005-0000-0000-000027030000}"/>
    <cellStyle name="Input 3 3 2" xfId="1669" xr:uid="{4C543EDB-722F-474D-A94A-9B8BBF6BC8C0}"/>
    <cellStyle name="Input 3 3 3" xfId="1479" xr:uid="{AE73AD0D-7B3E-47A1-804B-3F3A8C32AB88}"/>
    <cellStyle name="Input 3 3 4" xfId="1601" xr:uid="{AB80B40C-F268-4D90-A012-C6F3436E4A59}"/>
    <cellStyle name="Input 3 4" xfId="1557" xr:uid="{00597213-9750-42F4-BB48-E5848B11278B}"/>
    <cellStyle name="Input 3 5" xfId="1529" xr:uid="{1EF86FBB-B5CC-418F-8AE6-999593870A19}"/>
    <cellStyle name="Input 3 6" xfId="1549" xr:uid="{930DE8EB-6444-4E8D-B8BC-1140CA287479}"/>
    <cellStyle name="Input 4" xfId="718" xr:uid="{00000000-0005-0000-0000-000028030000}"/>
    <cellStyle name="Input 4 2" xfId="1232" xr:uid="{00000000-0005-0000-0000-000029030000}"/>
    <cellStyle name="Input 4 2 2" xfId="1691" xr:uid="{880D5CBB-4692-4B63-8492-E494E2972221}"/>
    <cellStyle name="Input 4 2 3" xfId="1457" xr:uid="{1F2349DB-67F7-476E-A41D-E8A4AFE9F838}"/>
    <cellStyle name="Input 4 2 4" xfId="1623" xr:uid="{BC841E7B-EC02-4AC0-89E2-5A19B0F04623}"/>
    <cellStyle name="Input 4 3" xfId="1209" xr:uid="{00000000-0005-0000-0000-00002A030000}"/>
    <cellStyle name="Input 4 3 2" xfId="1668" xr:uid="{5CB6BA5A-FCE7-4F6F-9100-AFAFD8AF8CAD}"/>
    <cellStyle name="Input 4 3 3" xfId="1480" xr:uid="{1331A995-D0F5-4938-AB44-FE824D2CC533}"/>
    <cellStyle name="Input 4 3 4" xfId="1600" xr:uid="{3BB789CD-1837-459E-B800-EABC21E1871B}"/>
    <cellStyle name="Input 4 4" xfId="1558" xr:uid="{FF20D40B-5061-4EF6-A5F8-B936B400073B}"/>
    <cellStyle name="Input 4 5" xfId="1528" xr:uid="{E5B953B8-79F5-4486-9B43-F70DBC8B7A7D}"/>
    <cellStyle name="Input 4 6" xfId="1550" xr:uid="{3852280C-900C-43AF-BE34-6CBD6C7390D4}"/>
    <cellStyle name="Input 5" xfId="719" xr:uid="{00000000-0005-0000-0000-00002B030000}"/>
    <cellStyle name="Input 5 2" xfId="1233" xr:uid="{00000000-0005-0000-0000-00002C030000}"/>
    <cellStyle name="Input 5 2 2" xfId="1692" xr:uid="{0CA84C21-0697-4934-9DEE-22B992CF71B8}"/>
    <cellStyle name="Input 5 2 3" xfId="1456" xr:uid="{CA3D6DBC-0602-4DEF-B3D6-71DF17A29924}"/>
    <cellStyle name="Input 5 2 4" xfId="1624" xr:uid="{AAFC72A5-092B-42E5-8CC1-E85316C683CE}"/>
    <cellStyle name="Input 5 3" xfId="1208" xr:uid="{00000000-0005-0000-0000-00002D030000}"/>
    <cellStyle name="Input 5 3 2" xfId="1667" xr:uid="{6780DCF3-7DA6-4843-B17C-17597F02597C}"/>
    <cellStyle name="Input 5 3 3" xfId="1481" xr:uid="{4223DF7D-F794-47DE-88B3-7DC78C5BFFDA}"/>
    <cellStyle name="Input 5 3 4" xfId="1599" xr:uid="{44003D77-60C1-47E4-8A5D-40C3174CDA9A}"/>
    <cellStyle name="Input 5 4" xfId="1559" xr:uid="{77F0672C-293E-4CC7-8219-BFDBC334284E}"/>
    <cellStyle name="Input 5 5" xfId="1527" xr:uid="{0BA998E4-55BE-4230-B466-F7118E2DBB88}"/>
    <cellStyle name="Input 5 6" xfId="1551" xr:uid="{DCBE3FAE-B702-4F39-97F1-F073BC50CC10}"/>
    <cellStyle name="Input 6" xfId="1308" xr:uid="{00000000-0005-0000-0000-00002E030000}"/>
    <cellStyle name="Input 6 2" xfId="1713" xr:uid="{ECC23E85-D93C-4779-B403-FC8991FFC23E}"/>
    <cellStyle name="Input 6 3" xfId="1435" xr:uid="{DBD7D7A9-6032-47D1-A236-1093B352B2CB}"/>
    <cellStyle name="Input 6 4" xfId="1640" xr:uid="{4238A259-351D-4EE9-BC98-3BE1CBB5FF2B}"/>
    <cellStyle name="Input 7" xfId="1309" xr:uid="{00000000-0005-0000-0000-00002F030000}"/>
    <cellStyle name="Input 7 2" xfId="1714" xr:uid="{B4D791F1-AA58-484A-9D87-534EB09B74E8}"/>
    <cellStyle name="Input 7 3" xfId="1434" xr:uid="{EF54F27C-4E9C-40B3-95A0-C0136B66E3B6}"/>
    <cellStyle name="Input 7 4" xfId="1641" xr:uid="{2366B564-E8FB-4485-892A-939FD97EFA82}"/>
    <cellStyle name="Input 8" xfId="1310" xr:uid="{00000000-0005-0000-0000-000030030000}"/>
    <cellStyle name="Input 8 2" xfId="1715" xr:uid="{0F8C287B-C9D5-431C-8B20-EC6D1E2EA536}"/>
    <cellStyle name="Input 8 3" xfId="1433" xr:uid="{9B36B1E9-68D8-497F-8647-8FB780940967}"/>
    <cellStyle name="Input 8 4" xfId="1642" xr:uid="{DB59BD95-0D08-487E-A076-ABEAE25B28F8}"/>
    <cellStyle name="Input 9" xfId="1311" xr:uid="{00000000-0005-0000-0000-000031030000}"/>
    <cellStyle name="Input 9 2" xfId="1716" xr:uid="{A5C1F41D-E863-48DB-AEC4-C6E9A82BA606}"/>
    <cellStyle name="Input 9 3" xfId="1432" xr:uid="{43645F5E-840D-4BEA-A084-E71D74A6E1F7}"/>
    <cellStyle name="Input 9 4" xfId="1643" xr:uid="{0D3123C9-720E-4DFA-856B-B6B1FE55335E}"/>
    <cellStyle name="LeapYears" xfId="720" xr:uid="{00000000-0005-0000-0000-000032030000}"/>
    <cellStyle name="LeapYears 2" xfId="721" xr:uid="{00000000-0005-0000-0000-000033030000}"/>
    <cellStyle name="LeapYears 3" xfId="722" xr:uid="{00000000-0005-0000-0000-000034030000}"/>
    <cellStyle name="Linked Cell 2" xfId="723" xr:uid="{00000000-0005-0000-0000-000035030000}"/>
    <cellStyle name="Maintenance" xfId="724" xr:uid="{00000000-0005-0000-0000-000036030000}"/>
    <cellStyle name="Maintenance 2" xfId="725" xr:uid="{00000000-0005-0000-0000-000037030000}"/>
    <cellStyle name="Milliers [0]_Open&amp;Close" xfId="726" xr:uid="{00000000-0005-0000-0000-000038030000}"/>
    <cellStyle name="Milliers_Open&amp;Close" xfId="727" xr:uid="{00000000-0005-0000-0000-000039030000}"/>
    <cellStyle name="Monétaire [0]_Open&amp;Close" xfId="728" xr:uid="{00000000-0005-0000-0000-00003A030000}"/>
    <cellStyle name="Monétaire_Open&amp;Close" xfId="729" xr:uid="{00000000-0005-0000-0000-00003B030000}"/>
    <cellStyle name="Neutral" xfId="1431" builtinId="28"/>
    <cellStyle name="Neutral 2" xfId="730" xr:uid="{00000000-0005-0000-0000-00003C030000}"/>
    <cellStyle name="NIS" xfId="731" xr:uid="{00000000-0005-0000-0000-00003D030000}"/>
    <cellStyle name="Normal" xfId="0" builtinId="0"/>
    <cellStyle name="Normal - Style1" xfId="732" xr:uid="{00000000-0005-0000-0000-00003F030000}"/>
    <cellStyle name="Normal 10" xfId="733" xr:uid="{00000000-0005-0000-0000-000040030000}"/>
    <cellStyle name="Normal 10 3" xfId="734" xr:uid="{00000000-0005-0000-0000-000041030000}"/>
    <cellStyle name="Normal 100" xfId="735" xr:uid="{00000000-0005-0000-0000-000042030000}"/>
    <cellStyle name="Normal 103" xfId="736" xr:uid="{00000000-0005-0000-0000-000043030000}"/>
    <cellStyle name="Normal 104" xfId="737" xr:uid="{00000000-0005-0000-0000-000044030000}"/>
    <cellStyle name="Normal 105" xfId="738" xr:uid="{00000000-0005-0000-0000-000045030000}"/>
    <cellStyle name="Normal 106" xfId="739" xr:uid="{00000000-0005-0000-0000-000046030000}"/>
    <cellStyle name="Normal 106 2" xfId="740" xr:uid="{00000000-0005-0000-0000-000047030000}"/>
    <cellStyle name="Normal 109" xfId="741" xr:uid="{00000000-0005-0000-0000-000048030000}"/>
    <cellStyle name="Normal 11" xfId="742" xr:uid="{00000000-0005-0000-0000-000049030000}"/>
    <cellStyle name="Normal 11 2" xfId="7" xr:uid="{00000000-0005-0000-0000-00004A030000}"/>
    <cellStyle name="Normal 112" xfId="743" xr:uid="{00000000-0005-0000-0000-00004B030000}"/>
    <cellStyle name="Normal 12" xfId="744" xr:uid="{00000000-0005-0000-0000-00004C030000}"/>
    <cellStyle name="Normal 12 2" xfId="9" xr:uid="{00000000-0005-0000-0000-00004D030000}"/>
    <cellStyle name="Normal 13" xfId="745" xr:uid="{00000000-0005-0000-0000-00004E030000}"/>
    <cellStyle name="Normal 14" xfId="746" xr:uid="{00000000-0005-0000-0000-00004F030000}"/>
    <cellStyle name="Normal 15" xfId="747" xr:uid="{00000000-0005-0000-0000-000050030000}"/>
    <cellStyle name="Normal 15 2" xfId="748" xr:uid="{00000000-0005-0000-0000-000051030000}"/>
    <cellStyle name="Normal 16" xfId="749" xr:uid="{00000000-0005-0000-0000-000052030000}"/>
    <cellStyle name="Normal 17" xfId="750" xr:uid="{00000000-0005-0000-0000-000053030000}"/>
    <cellStyle name="Normal 18" xfId="751" xr:uid="{00000000-0005-0000-0000-000054030000}"/>
    <cellStyle name="Normal 18 2" xfId="752" xr:uid="{00000000-0005-0000-0000-000055030000}"/>
    <cellStyle name="Normal 19" xfId="753" xr:uid="{00000000-0005-0000-0000-000056030000}"/>
    <cellStyle name="Normal 2" xfId="754" xr:uid="{00000000-0005-0000-0000-000057030000}"/>
    <cellStyle name="Normal 2 2" xfId="755" xr:uid="{00000000-0005-0000-0000-000058030000}"/>
    <cellStyle name="Normal 2 2 2" xfId="1732" xr:uid="{616B03DE-4EB3-4E4C-9854-07A05E1FDD99}"/>
    <cellStyle name="Normal 2 3" xfId="756" xr:uid="{00000000-0005-0000-0000-000059030000}"/>
    <cellStyle name="Normal 2 4" xfId="757" xr:uid="{00000000-0005-0000-0000-00005A030000}"/>
    <cellStyle name="Normal 2 4 10" xfId="1312" xr:uid="{00000000-0005-0000-0000-00005B030000}"/>
    <cellStyle name="Normal 2 4 11" xfId="1313" xr:uid="{00000000-0005-0000-0000-00005C030000}"/>
    <cellStyle name="Normal 2 4 12" xfId="1314" xr:uid="{00000000-0005-0000-0000-00005D030000}"/>
    <cellStyle name="Normal 2 4 13" xfId="1315" xr:uid="{00000000-0005-0000-0000-00005E030000}"/>
    <cellStyle name="Normal 2 4 14" xfId="1316" xr:uid="{00000000-0005-0000-0000-00005F030000}"/>
    <cellStyle name="Normal 2 4 2" xfId="1317" xr:uid="{00000000-0005-0000-0000-000060030000}"/>
    <cellStyle name="Normal 2 4 2 2" xfId="1318" xr:uid="{00000000-0005-0000-0000-000061030000}"/>
    <cellStyle name="Normal 2 4 3" xfId="1319" xr:uid="{00000000-0005-0000-0000-000062030000}"/>
    <cellStyle name="Normal 2 4 4" xfId="1320" xr:uid="{00000000-0005-0000-0000-000063030000}"/>
    <cellStyle name="Normal 2 4 5" xfId="1321" xr:uid="{00000000-0005-0000-0000-000064030000}"/>
    <cellStyle name="Normal 2 4 6" xfId="1322" xr:uid="{00000000-0005-0000-0000-000065030000}"/>
    <cellStyle name="Normal 2 4 7" xfId="1323" xr:uid="{00000000-0005-0000-0000-000066030000}"/>
    <cellStyle name="Normal 2 4 8" xfId="1324" xr:uid="{00000000-0005-0000-0000-000067030000}"/>
    <cellStyle name="Normal 2 4 9" xfId="1325" xr:uid="{00000000-0005-0000-0000-000068030000}"/>
    <cellStyle name="Normal 2 5" xfId="1326" xr:uid="{00000000-0005-0000-0000-000069030000}"/>
    <cellStyle name="Normal 2 6" xfId="1327" xr:uid="{00000000-0005-0000-0000-00006A030000}"/>
    <cellStyle name="Normal 20" xfId="758" xr:uid="{00000000-0005-0000-0000-00006B030000}"/>
    <cellStyle name="Normal 21" xfId="759" xr:uid="{00000000-0005-0000-0000-00006C030000}"/>
    <cellStyle name="Normal 22" xfId="760" xr:uid="{00000000-0005-0000-0000-00006D030000}"/>
    <cellStyle name="Normal 23" xfId="761" xr:uid="{00000000-0005-0000-0000-00006E030000}"/>
    <cellStyle name="Normal 24" xfId="762" xr:uid="{00000000-0005-0000-0000-00006F030000}"/>
    <cellStyle name="Normal 25" xfId="763" xr:uid="{00000000-0005-0000-0000-000070030000}"/>
    <cellStyle name="Normal 26" xfId="764" xr:uid="{00000000-0005-0000-0000-000071030000}"/>
    <cellStyle name="Normal 27" xfId="765" xr:uid="{00000000-0005-0000-0000-000072030000}"/>
    <cellStyle name="Normal 28" xfId="766" xr:uid="{00000000-0005-0000-0000-000073030000}"/>
    <cellStyle name="Normal 29" xfId="767" xr:uid="{00000000-0005-0000-0000-000074030000}"/>
    <cellStyle name="Normal 3" xfId="768" xr:uid="{00000000-0005-0000-0000-000075030000}"/>
    <cellStyle name="Normal 3 2" xfId="769" xr:uid="{00000000-0005-0000-0000-000076030000}"/>
    <cellStyle name="Normal 3 2 10" xfId="1328" xr:uid="{00000000-0005-0000-0000-000077030000}"/>
    <cellStyle name="Normal 3 2 11" xfId="1329" xr:uid="{00000000-0005-0000-0000-000078030000}"/>
    <cellStyle name="Normal 3 2 12" xfId="1330" xr:uid="{00000000-0005-0000-0000-000079030000}"/>
    <cellStyle name="Normal 3 2 2" xfId="1331" xr:uid="{00000000-0005-0000-0000-00007A030000}"/>
    <cellStyle name="Normal 3 2 2 2" xfId="1332" xr:uid="{00000000-0005-0000-0000-00007B030000}"/>
    <cellStyle name="Normal 3 2 3" xfId="1333" xr:uid="{00000000-0005-0000-0000-00007C030000}"/>
    <cellStyle name="Normal 3 2 4" xfId="1334" xr:uid="{00000000-0005-0000-0000-00007D030000}"/>
    <cellStyle name="Normal 3 2 5" xfId="1335" xr:uid="{00000000-0005-0000-0000-00007E030000}"/>
    <cellStyle name="Normal 3 2 6" xfId="1336" xr:uid="{00000000-0005-0000-0000-00007F030000}"/>
    <cellStyle name="Normal 3 2 7" xfId="1337" xr:uid="{00000000-0005-0000-0000-000080030000}"/>
    <cellStyle name="Normal 3 2 8" xfId="1338" xr:uid="{00000000-0005-0000-0000-000081030000}"/>
    <cellStyle name="Normal 3 2 9" xfId="1339" xr:uid="{00000000-0005-0000-0000-000082030000}"/>
    <cellStyle name="Normal 3 3" xfId="770" xr:uid="{00000000-0005-0000-0000-000083030000}"/>
    <cellStyle name="Normal 3 3 10" xfId="1340" xr:uid="{00000000-0005-0000-0000-000084030000}"/>
    <cellStyle name="Normal 3 3 11" xfId="1341" xr:uid="{00000000-0005-0000-0000-000085030000}"/>
    <cellStyle name="Normal 3 3 12" xfId="1342" xr:uid="{00000000-0005-0000-0000-000086030000}"/>
    <cellStyle name="Normal 3 3 2" xfId="1343" xr:uid="{00000000-0005-0000-0000-000087030000}"/>
    <cellStyle name="Normal 3 3 2 2" xfId="1344" xr:uid="{00000000-0005-0000-0000-000088030000}"/>
    <cellStyle name="Normal 3 3 3" xfId="1345" xr:uid="{00000000-0005-0000-0000-000089030000}"/>
    <cellStyle name="Normal 3 3 4" xfId="1346" xr:uid="{00000000-0005-0000-0000-00008A030000}"/>
    <cellStyle name="Normal 3 3 5" xfId="1347" xr:uid="{00000000-0005-0000-0000-00008B030000}"/>
    <cellStyle name="Normal 3 3 6" xfId="1348" xr:uid="{00000000-0005-0000-0000-00008C030000}"/>
    <cellStyle name="Normal 3 3 7" xfId="1349" xr:uid="{00000000-0005-0000-0000-00008D030000}"/>
    <cellStyle name="Normal 3 3 8" xfId="1350" xr:uid="{00000000-0005-0000-0000-00008E030000}"/>
    <cellStyle name="Normal 3 3 9" xfId="1351" xr:uid="{00000000-0005-0000-0000-00008F030000}"/>
    <cellStyle name="Normal 30" xfId="771" xr:uid="{00000000-0005-0000-0000-000090030000}"/>
    <cellStyle name="Normal 31" xfId="772" xr:uid="{00000000-0005-0000-0000-000091030000}"/>
    <cellStyle name="Normal 32" xfId="773" xr:uid="{00000000-0005-0000-0000-000092030000}"/>
    <cellStyle name="Normal 33" xfId="774" xr:uid="{00000000-0005-0000-0000-000093030000}"/>
    <cellStyle name="Normal 33 2" xfId="1352" xr:uid="{00000000-0005-0000-0000-000094030000}"/>
    <cellStyle name="Normal 33 4" xfId="775" xr:uid="{00000000-0005-0000-0000-000095030000}"/>
    <cellStyle name="Normal 34" xfId="776" xr:uid="{00000000-0005-0000-0000-000096030000}"/>
    <cellStyle name="Normal 34 2" xfId="777" xr:uid="{00000000-0005-0000-0000-000097030000}"/>
    <cellStyle name="Normal 35" xfId="778" xr:uid="{00000000-0005-0000-0000-000098030000}"/>
    <cellStyle name="Normal 36" xfId="779" xr:uid="{00000000-0005-0000-0000-000099030000}"/>
    <cellStyle name="Normal 37" xfId="780" xr:uid="{00000000-0005-0000-0000-00009A030000}"/>
    <cellStyle name="Normal 37 2" xfId="1353" xr:uid="{00000000-0005-0000-0000-00009B030000}"/>
    <cellStyle name="Normal 37 3" xfId="1354" xr:uid="{00000000-0005-0000-0000-00009C030000}"/>
    <cellStyle name="Normal 37 4" xfId="1355" xr:uid="{00000000-0005-0000-0000-00009D030000}"/>
    <cellStyle name="Normal 38" xfId="781" xr:uid="{00000000-0005-0000-0000-00009E030000}"/>
    <cellStyle name="Normal 38 2" xfId="1356" xr:uid="{00000000-0005-0000-0000-00009F030000}"/>
    <cellStyle name="Normal 38 3" xfId="1357" xr:uid="{00000000-0005-0000-0000-0000A0030000}"/>
    <cellStyle name="Normal 38 4" xfId="1358" xr:uid="{00000000-0005-0000-0000-0000A1030000}"/>
    <cellStyle name="Normal 39" xfId="782" xr:uid="{00000000-0005-0000-0000-0000A2030000}"/>
    <cellStyle name="Normal 39 2" xfId="1359" xr:uid="{00000000-0005-0000-0000-0000A3030000}"/>
    <cellStyle name="Normal 39 3" xfId="1360" xr:uid="{00000000-0005-0000-0000-0000A4030000}"/>
    <cellStyle name="Normal 4" xfId="783" xr:uid="{00000000-0005-0000-0000-0000A5030000}"/>
    <cellStyle name="Normal 4 2" xfId="784" xr:uid="{00000000-0005-0000-0000-0000A6030000}"/>
    <cellStyle name="Normal 40" xfId="785" xr:uid="{00000000-0005-0000-0000-0000A7030000}"/>
    <cellStyle name="Normal 40 2" xfId="1361" xr:uid="{00000000-0005-0000-0000-0000A8030000}"/>
    <cellStyle name="Normal 40 3" xfId="1362" xr:uid="{00000000-0005-0000-0000-0000A9030000}"/>
    <cellStyle name="Normal 41" xfId="786" xr:uid="{00000000-0005-0000-0000-0000AA030000}"/>
    <cellStyle name="Normal 41 2" xfId="1363" xr:uid="{00000000-0005-0000-0000-0000AB030000}"/>
    <cellStyle name="Normal 41 3" xfId="1364" xr:uid="{00000000-0005-0000-0000-0000AC030000}"/>
    <cellStyle name="Normal 41 4" xfId="1365" xr:uid="{00000000-0005-0000-0000-0000AD030000}"/>
    <cellStyle name="Normal 42" xfId="787" xr:uid="{00000000-0005-0000-0000-0000AE030000}"/>
    <cellStyle name="Normal 43" xfId="788" xr:uid="{00000000-0005-0000-0000-0000AF030000}"/>
    <cellStyle name="Normal 43 2" xfId="1366" xr:uid="{00000000-0005-0000-0000-0000B0030000}"/>
    <cellStyle name="Normal 44" xfId="789" xr:uid="{00000000-0005-0000-0000-0000B1030000}"/>
    <cellStyle name="Normal 44 2" xfId="1367" xr:uid="{00000000-0005-0000-0000-0000B2030000}"/>
    <cellStyle name="Normal 45" xfId="790" xr:uid="{00000000-0005-0000-0000-0000B3030000}"/>
    <cellStyle name="Normal 45 2" xfId="1368" xr:uid="{00000000-0005-0000-0000-0000B4030000}"/>
    <cellStyle name="Normal 46" xfId="791" xr:uid="{00000000-0005-0000-0000-0000B5030000}"/>
    <cellStyle name="Normal 46 2" xfId="1369" xr:uid="{00000000-0005-0000-0000-0000B6030000}"/>
    <cellStyle name="Normal 46 3" xfId="1370" xr:uid="{00000000-0005-0000-0000-0000B7030000}"/>
    <cellStyle name="Normal 47" xfId="8" xr:uid="{00000000-0005-0000-0000-0000B8030000}"/>
    <cellStyle name="Normal 47 2" xfId="1429" xr:uid="{AD40BE70-CFA5-433C-9AF4-7573B63B19A8}"/>
    <cellStyle name="Normal 48" xfId="792" xr:uid="{00000000-0005-0000-0000-0000B9030000}"/>
    <cellStyle name="Normal 48 3" xfId="1733" xr:uid="{EE8D2A7B-9D0B-451A-BFA7-387EBD48F418}"/>
    <cellStyle name="Normal 49" xfId="1371" xr:uid="{00000000-0005-0000-0000-0000BA030000}"/>
    <cellStyle name="Normal 5" xfId="793" xr:uid="{00000000-0005-0000-0000-0000BB030000}"/>
    <cellStyle name="Normal 50" xfId="1372" xr:uid="{00000000-0005-0000-0000-0000BC030000}"/>
    <cellStyle name="Normal 51" xfId="1373" xr:uid="{00000000-0005-0000-0000-0000BD030000}"/>
    <cellStyle name="Normal 52" xfId="1374" xr:uid="{00000000-0005-0000-0000-0000BE030000}"/>
    <cellStyle name="Normal 53" xfId="1375" xr:uid="{00000000-0005-0000-0000-0000BF030000}"/>
    <cellStyle name="Normal 54" xfId="1376" xr:uid="{00000000-0005-0000-0000-0000C0030000}"/>
    <cellStyle name="Normal 55" xfId="1377" xr:uid="{00000000-0005-0000-0000-0000C1030000}"/>
    <cellStyle name="Normal 56" xfId="1378" xr:uid="{00000000-0005-0000-0000-0000C2030000}"/>
    <cellStyle name="Normal 57" xfId="1379" xr:uid="{00000000-0005-0000-0000-0000C3030000}"/>
    <cellStyle name="Normal 58" xfId="1380" xr:uid="{00000000-0005-0000-0000-0000C4030000}"/>
    <cellStyle name="Normal 59" xfId="1381" xr:uid="{00000000-0005-0000-0000-0000C5030000}"/>
    <cellStyle name="Normal 6" xfId="794" xr:uid="{00000000-0005-0000-0000-0000C6030000}"/>
    <cellStyle name="Normal 60" xfId="1382" xr:uid="{00000000-0005-0000-0000-0000C7030000}"/>
    <cellStyle name="Normal 61" xfId="1383" xr:uid="{00000000-0005-0000-0000-0000C8030000}"/>
    <cellStyle name="Normal 62" xfId="1384" xr:uid="{00000000-0005-0000-0000-0000C9030000}"/>
    <cellStyle name="Normal 63" xfId="1385" xr:uid="{00000000-0005-0000-0000-0000CA030000}"/>
    <cellStyle name="Normal 64" xfId="1386" xr:uid="{00000000-0005-0000-0000-0000CB030000}"/>
    <cellStyle name="Normal 65" xfId="1387" xr:uid="{00000000-0005-0000-0000-0000CC030000}"/>
    <cellStyle name="Normal 66" xfId="1388" xr:uid="{00000000-0005-0000-0000-0000CD030000}"/>
    <cellStyle name="Normal 67" xfId="1389" xr:uid="{00000000-0005-0000-0000-0000CE030000}"/>
    <cellStyle name="Normal 68" xfId="1390" xr:uid="{00000000-0005-0000-0000-0000CF030000}"/>
    <cellStyle name="Normal 69" xfId="1391" xr:uid="{00000000-0005-0000-0000-0000D0030000}"/>
    <cellStyle name="Normal 7" xfId="795" xr:uid="{00000000-0005-0000-0000-0000D1030000}"/>
    <cellStyle name="Normal 7 2" xfId="796" xr:uid="{00000000-0005-0000-0000-0000D2030000}"/>
    <cellStyle name="Normal 70" xfId="1392" xr:uid="{00000000-0005-0000-0000-0000D3030000}"/>
    <cellStyle name="Normal 71" xfId="1393" xr:uid="{00000000-0005-0000-0000-0000D4030000}"/>
    <cellStyle name="Normal 72" xfId="1394" xr:uid="{00000000-0005-0000-0000-0000D5030000}"/>
    <cellStyle name="Normal 73" xfId="1395" xr:uid="{00000000-0005-0000-0000-0000D6030000}"/>
    <cellStyle name="Normal 74" xfId="1396" xr:uid="{00000000-0005-0000-0000-0000D7030000}"/>
    <cellStyle name="Normal 8" xfId="797" xr:uid="{00000000-0005-0000-0000-0000D8030000}"/>
    <cellStyle name="Normal 8 2" xfId="798" xr:uid="{00000000-0005-0000-0000-0000D9030000}"/>
    <cellStyle name="Normal 89" xfId="799" xr:uid="{00000000-0005-0000-0000-0000DA030000}"/>
    <cellStyle name="Normal 9" xfId="800" xr:uid="{00000000-0005-0000-0000-0000DB030000}"/>
    <cellStyle name="Normal 90" xfId="801" xr:uid="{00000000-0005-0000-0000-0000DC030000}"/>
    <cellStyle name="Normal 91" xfId="802" xr:uid="{00000000-0005-0000-0000-0000DD030000}"/>
    <cellStyle name="Normal 92" xfId="803" xr:uid="{00000000-0005-0000-0000-0000DE030000}"/>
    <cellStyle name="Normal 93" xfId="804" xr:uid="{00000000-0005-0000-0000-0000DF030000}"/>
    <cellStyle name="Normal 94" xfId="805" xr:uid="{00000000-0005-0000-0000-0000E0030000}"/>
    <cellStyle name="Normal 95" xfId="806" xr:uid="{00000000-0005-0000-0000-0000E1030000}"/>
    <cellStyle name="Normal 96" xfId="807" xr:uid="{00000000-0005-0000-0000-0000E2030000}"/>
    <cellStyle name="Normal 97" xfId="808" xr:uid="{00000000-0005-0000-0000-0000E3030000}"/>
    <cellStyle name="Normal 98" xfId="809" xr:uid="{00000000-0005-0000-0000-0000E4030000}"/>
    <cellStyle name="Normal_02a.  Appendix A to Protocol- Offer Form_0225_Final 2" xfId="10" xr:uid="{00000000-0005-0000-0000-0000E5030000}"/>
    <cellStyle name="Normal_02b   Appendix B to Protocol - Developer Experience_0225_Final" xfId="1" xr:uid="{00000000-0005-0000-0000-0000E6030000}"/>
    <cellStyle name="Normal_Copy of Attachment D_RPS_RFO_OfferForm" xfId="3" xr:uid="{00000000-0005-0000-0000-0000E7030000}"/>
    <cellStyle name="Note 2" xfId="810" xr:uid="{00000000-0005-0000-0000-0000E8030000}"/>
    <cellStyle name="Note 2 2" xfId="811" xr:uid="{00000000-0005-0000-0000-0000E9030000}"/>
    <cellStyle name="Note 2 2 2" xfId="1206" xr:uid="{00000000-0005-0000-0000-0000EA030000}"/>
    <cellStyle name="Note 2 2 2 2" xfId="1665" xr:uid="{A98187B3-E05D-4B32-B042-FBC96F15EB7A}"/>
    <cellStyle name="Note 2 2 2 3" xfId="1483" xr:uid="{46067974-BBCC-44FA-8690-191729E41896}"/>
    <cellStyle name="Note 2 2 2 4" xfId="1597" xr:uid="{2A2034FF-DE04-4937-9674-97F692F5FDF1}"/>
    <cellStyle name="Note 2 2 3" xfId="1562" xr:uid="{BEA9DEBC-3FB2-4339-8AAE-4B683706E82D}"/>
    <cellStyle name="Note 2 2 4" xfId="1524" xr:uid="{02B4DC19-BBD2-4DA2-B612-BE77048F4D90}"/>
    <cellStyle name="Note 2 2 5" xfId="1718" xr:uid="{A9367F11-FD56-4243-8098-000DC9E88C21}"/>
    <cellStyle name="Note 2 3" xfId="812" xr:uid="{00000000-0005-0000-0000-0000EB030000}"/>
    <cellStyle name="Note 2 3 2" xfId="1205" xr:uid="{00000000-0005-0000-0000-0000EC030000}"/>
    <cellStyle name="Note 2 3 2 2" xfId="1664" xr:uid="{69A0BFAF-5EA2-4D38-8398-9284A424F4FB}"/>
    <cellStyle name="Note 2 3 2 3" xfId="1484" xr:uid="{8BA23DA7-AA53-4094-B659-C65BF588F552}"/>
    <cellStyle name="Note 2 3 2 4" xfId="1596" xr:uid="{238437DC-F4DD-45AC-96CC-D935B79B31C0}"/>
    <cellStyle name="Note 2 3 3" xfId="1563" xr:uid="{61AD117D-DCC3-4DAA-AF2D-185E412E5923}"/>
    <cellStyle name="Note 2 3 4" xfId="1523" xr:uid="{A0CAC1D4-2523-4051-AFBB-C0547FBB198B}"/>
    <cellStyle name="Note 2 3 5" xfId="1719" xr:uid="{01ABB89E-AD6D-46A7-80B6-31DF9A02BAAE}"/>
    <cellStyle name="Note 2 4" xfId="1207" xr:uid="{00000000-0005-0000-0000-0000ED030000}"/>
    <cellStyle name="Note 2 4 2" xfId="1666" xr:uid="{1F8471AF-D10E-400C-A84B-0E038B7D667D}"/>
    <cellStyle name="Note 2 4 3" xfId="1482" xr:uid="{FCEA7FE8-D308-4524-9D99-806C37D96240}"/>
    <cellStyle name="Note 2 4 4" xfId="1598" xr:uid="{A7269E7F-0089-4846-BB17-05D93BB92F06}"/>
    <cellStyle name="Note 2 5" xfId="1561" xr:uid="{308B5CC0-0A89-499A-8F4B-0D2AD6046640}"/>
    <cellStyle name="Note 2 6" xfId="1525" xr:uid="{38ABC412-55A2-4AB2-B8DD-9A0E64A798B6}"/>
    <cellStyle name="Note 2 7" xfId="1717" xr:uid="{FCD63B17-A3A7-49F9-9799-DB511D647330}"/>
    <cellStyle name="Note 3" xfId="813" xr:uid="{00000000-0005-0000-0000-0000EE030000}"/>
    <cellStyle name="Note 3 2" xfId="814" xr:uid="{00000000-0005-0000-0000-0000EF030000}"/>
    <cellStyle name="Note 3 2 2" xfId="1203" xr:uid="{00000000-0005-0000-0000-0000F0030000}"/>
    <cellStyle name="Note 3 2 2 2" xfId="1662" xr:uid="{0E461711-80A1-4F5C-BA9C-09B0471963BC}"/>
    <cellStyle name="Note 3 2 2 3" xfId="1486" xr:uid="{375BBB18-555D-4828-BD6D-C0FACC5C6266}"/>
    <cellStyle name="Note 3 2 2 4" xfId="1594" xr:uid="{0926D22A-68DD-4028-9514-C97D6FDC9283}"/>
    <cellStyle name="Note 3 2 3" xfId="1565" xr:uid="{5082E7A8-9188-4911-8033-E55000A561B4}"/>
    <cellStyle name="Note 3 2 4" xfId="1711" xr:uid="{522B1141-1BBC-47C0-AE16-CBF9465EB028}"/>
    <cellStyle name="Note 3 2 5" xfId="1437" xr:uid="{6AFD423F-E3D9-4051-A46A-490C1B6D7EC6}"/>
    <cellStyle name="Note 3 3" xfId="815" xr:uid="{00000000-0005-0000-0000-0000F1030000}"/>
    <cellStyle name="Note 3 3 2" xfId="1202" xr:uid="{00000000-0005-0000-0000-0000F2030000}"/>
    <cellStyle name="Note 3 3 2 2" xfId="1661" xr:uid="{E5F5259B-99A5-4174-BA71-EBC879B40899}"/>
    <cellStyle name="Note 3 3 2 3" xfId="1487" xr:uid="{589D851C-8666-4C7D-942C-5616F5BF01BE}"/>
    <cellStyle name="Note 3 3 2 4" xfId="1593" xr:uid="{F821258C-944D-4889-A0C2-A9AE5513A843}"/>
    <cellStyle name="Note 3 3 3" xfId="1566" xr:uid="{53C18579-42BC-457F-AFCC-6CD7FAF6EE56}"/>
    <cellStyle name="Note 3 3 4" xfId="1710" xr:uid="{77301AD8-DBBA-45CC-B3A4-4D8871C4952E}"/>
    <cellStyle name="Note 3 3 5" xfId="1438" xr:uid="{959A65D2-BEAA-48CF-9D22-3EAF616DC1A0}"/>
    <cellStyle name="Note 3 4" xfId="1204" xr:uid="{00000000-0005-0000-0000-0000F3030000}"/>
    <cellStyle name="Note 3 4 2" xfId="1663" xr:uid="{414DEDA3-24CC-466B-9B48-1EABA235EE5D}"/>
    <cellStyle name="Note 3 4 3" xfId="1485" xr:uid="{59AC1C1A-E321-46BC-991B-288539D84AAF}"/>
    <cellStyle name="Note 3 4 4" xfId="1595" xr:uid="{615FD476-94B7-4DCC-BF65-83266D0C30AA}"/>
    <cellStyle name="Note 3 5" xfId="1564" xr:uid="{97889572-FAC6-45FB-947F-44A66919DF2F}"/>
    <cellStyle name="Note 3 6" xfId="1712" xr:uid="{A7EF7492-71BC-44DD-9758-E92BA0FD5483}"/>
    <cellStyle name="Note 3 7" xfId="1436" xr:uid="{9C242F6C-00A5-4576-B1DD-E507C94952B3}"/>
    <cellStyle name="Note 4" xfId="816" xr:uid="{00000000-0005-0000-0000-0000F4030000}"/>
    <cellStyle name="Note 4 2" xfId="1201" xr:uid="{00000000-0005-0000-0000-0000F5030000}"/>
    <cellStyle name="Note 4 2 2" xfId="1660" xr:uid="{FA0F5291-CDEB-4D6B-816B-ACA8777F704D}"/>
    <cellStyle name="Note 4 2 3" xfId="1488" xr:uid="{78D1326A-A2EA-4C9D-817B-DD3AAE13B7E6}"/>
    <cellStyle name="Note 4 2 4" xfId="1592" xr:uid="{9A43FFF8-B6AF-45AB-8B40-4CF42ED0AE9F}"/>
    <cellStyle name="Note 4 3" xfId="1567" xr:uid="{90519431-348F-41E9-9070-02A30BDDADA8}"/>
    <cellStyle name="Note 4 4" xfId="1709" xr:uid="{635E18E9-92F0-4439-B8A2-60205DADBCB6}"/>
    <cellStyle name="Note 4 5" xfId="1439" xr:uid="{B4DB5D3B-0645-4D0D-9A9C-65597AB9C11C}"/>
    <cellStyle name="Output 2" xfId="817" xr:uid="{00000000-0005-0000-0000-0000F6030000}"/>
    <cellStyle name="Output 2 2" xfId="1397" xr:uid="{00000000-0005-0000-0000-0000F7030000}"/>
    <cellStyle name="Output 2 2 2" xfId="1723" xr:uid="{DB2EA8F3-7D96-4549-94D5-5E4442DD4BA1}"/>
    <cellStyle name="Output 2 2 3" xfId="1728" xr:uid="{CD81F9C1-1F5D-4B0D-8368-F4F6EF12D220}"/>
    <cellStyle name="Output 2 2 4" xfId="1730" xr:uid="{54730C9A-78B7-47DE-A679-477E19EF0B4D}"/>
    <cellStyle name="Output 2 3" xfId="1568" xr:uid="{99845C34-F4BF-41CB-BEA9-25C042E78090}"/>
    <cellStyle name="Output 2 4" xfId="1708" xr:uid="{18C08056-444D-44AC-B01E-3D2632D4CCA2}"/>
    <cellStyle name="Output 2 5" xfId="1440" xr:uid="{738A784D-6248-4D55-B9D7-3B17045E2790}"/>
    <cellStyle name="Percen - Style2" xfId="818" xr:uid="{00000000-0005-0000-0000-0000F8030000}"/>
    <cellStyle name="Percen - Style2 2" xfId="819" xr:uid="{00000000-0005-0000-0000-0000F9030000}"/>
    <cellStyle name="Percent" xfId="1430" builtinId="5"/>
    <cellStyle name="Percent [0%]" xfId="820" xr:uid="{00000000-0005-0000-0000-0000FB030000}"/>
    <cellStyle name="Percent [0.00%]" xfId="821" xr:uid="{00000000-0005-0000-0000-0000FC030000}"/>
    <cellStyle name="Percent [2]" xfId="822" xr:uid="{00000000-0005-0000-0000-0000FD030000}"/>
    <cellStyle name="Percent [2] 2" xfId="823" xr:uid="{00000000-0005-0000-0000-0000FE030000}"/>
    <cellStyle name="Percent [2] 2 2" xfId="824" xr:uid="{00000000-0005-0000-0000-0000FF030000}"/>
    <cellStyle name="Percent [2] 2 3" xfId="825" xr:uid="{00000000-0005-0000-0000-000000040000}"/>
    <cellStyle name="Percent [2] 3" xfId="826" xr:uid="{00000000-0005-0000-0000-000001040000}"/>
    <cellStyle name="Percent [2] 3 2" xfId="827" xr:uid="{00000000-0005-0000-0000-000002040000}"/>
    <cellStyle name="Percent [2] 3 3" xfId="828" xr:uid="{00000000-0005-0000-0000-000003040000}"/>
    <cellStyle name="Percent [2] 4" xfId="829" xr:uid="{00000000-0005-0000-0000-000004040000}"/>
    <cellStyle name="Percent 0%" xfId="830" xr:uid="{00000000-0005-0000-0000-000005040000}"/>
    <cellStyle name="Percent 0% 2" xfId="831" xr:uid="{00000000-0005-0000-0000-000006040000}"/>
    <cellStyle name="Percent 0% 3" xfId="832" xr:uid="{00000000-0005-0000-0000-000007040000}"/>
    <cellStyle name="Percent 10" xfId="833" xr:uid="{00000000-0005-0000-0000-000008040000}"/>
    <cellStyle name="Percent 10 2" xfId="834" xr:uid="{00000000-0005-0000-0000-000009040000}"/>
    <cellStyle name="Percent 10 3" xfId="835" xr:uid="{00000000-0005-0000-0000-00000A040000}"/>
    <cellStyle name="Percent 100" xfId="1398" xr:uid="{00000000-0005-0000-0000-00000B040000}"/>
    <cellStyle name="Percent 101" xfId="1399" xr:uid="{00000000-0005-0000-0000-00000C040000}"/>
    <cellStyle name="Percent 102" xfId="1400" xr:uid="{00000000-0005-0000-0000-00000D040000}"/>
    <cellStyle name="Percent 103" xfId="1401" xr:uid="{00000000-0005-0000-0000-00000E040000}"/>
    <cellStyle name="Percent 104" xfId="1402" xr:uid="{00000000-0005-0000-0000-00000F040000}"/>
    <cellStyle name="Percent 105" xfId="1403" xr:uid="{00000000-0005-0000-0000-000010040000}"/>
    <cellStyle name="Percent 106" xfId="1404" xr:uid="{00000000-0005-0000-0000-000011040000}"/>
    <cellStyle name="Percent 107" xfId="1405" xr:uid="{00000000-0005-0000-0000-000012040000}"/>
    <cellStyle name="Percent 108" xfId="1406" xr:uid="{00000000-0005-0000-0000-000013040000}"/>
    <cellStyle name="Percent 109" xfId="1407" xr:uid="{00000000-0005-0000-0000-000014040000}"/>
    <cellStyle name="Percent 11" xfId="836" xr:uid="{00000000-0005-0000-0000-000015040000}"/>
    <cellStyle name="Percent 11 2" xfId="837" xr:uid="{00000000-0005-0000-0000-000016040000}"/>
    <cellStyle name="Percent 12" xfId="838" xr:uid="{00000000-0005-0000-0000-000017040000}"/>
    <cellStyle name="Percent 12 2" xfId="839" xr:uid="{00000000-0005-0000-0000-000018040000}"/>
    <cellStyle name="Percent 13" xfId="840" xr:uid="{00000000-0005-0000-0000-000019040000}"/>
    <cellStyle name="Percent 13 2" xfId="841" xr:uid="{00000000-0005-0000-0000-00001A040000}"/>
    <cellStyle name="Percent 14" xfId="842" xr:uid="{00000000-0005-0000-0000-00001B040000}"/>
    <cellStyle name="Percent 14 2" xfId="843" xr:uid="{00000000-0005-0000-0000-00001C040000}"/>
    <cellStyle name="Percent 15" xfId="844" xr:uid="{00000000-0005-0000-0000-00001D040000}"/>
    <cellStyle name="Percent 15 2" xfId="845" xr:uid="{00000000-0005-0000-0000-00001E040000}"/>
    <cellStyle name="Percent 16" xfId="846" xr:uid="{00000000-0005-0000-0000-00001F040000}"/>
    <cellStyle name="Percent 16 2" xfId="847" xr:uid="{00000000-0005-0000-0000-000020040000}"/>
    <cellStyle name="Percent 17" xfId="848" xr:uid="{00000000-0005-0000-0000-000021040000}"/>
    <cellStyle name="Percent 17 2" xfId="849" xr:uid="{00000000-0005-0000-0000-000022040000}"/>
    <cellStyle name="Percent 18" xfId="850" xr:uid="{00000000-0005-0000-0000-000023040000}"/>
    <cellStyle name="Percent 18 2" xfId="851" xr:uid="{00000000-0005-0000-0000-000024040000}"/>
    <cellStyle name="Percent 19" xfId="852" xr:uid="{00000000-0005-0000-0000-000025040000}"/>
    <cellStyle name="Percent 19 2" xfId="853" xr:uid="{00000000-0005-0000-0000-000026040000}"/>
    <cellStyle name="Percent 2" xfId="854" xr:uid="{00000000-0005-0000-0000-000027040000}"/>
    <cellStyle name="Percent 2 2" xfId="855" xr:uid="{00000000-0005-0000-0000-000028040000}"/>
    <cellStyle name="Percent 2 2 2" xfId="856" xr:uid="{00000000-0005-0000-0000-000029040000}"/>
    <cellStyle name="Percent 2 2 2 2" xfId="857" xr:uid="{00000000-0005-0000-0000-00002A040000}"/>
    <cellStyle name="Percent 2 2 3" xfId="858" xr:uid="{00000000-0005-0000-0000-00002B040000}"/>
    <cellStyle name="Percent 2 3" xfId="859" xr:uid="{00000000-0005-0000-0000-00002C040000}"/>
    <cellStyle name="Percent 2 3 2" xfId="860" xr:uid="{00000000-0005-0000-0000-00002D040000}"/>
    <cellStyle name="Percent 2 4" xfId="861" xr:uid="{00000000-0005-0000-0000-00002E040000}"/>
    <cellStyle name="Percent 2 5" xfId="862" xr:uid="{00000000-0005-0000-0000-00002F040000}"/>
    <cellStyle name="Percent 2 5 2" xfId="863" xr:uid="{00000000-0005-0000-0000-000030040000}"/>
    <cellStyle name="Percent 20" xfId="864" xr:uid="{00000000-0005-0000-0000-000031040000}"/>
    <cellStyle name="Percent 20 2" xfId="865" xr:uid="{00000000-0005-0000-0000-000032040000}"/>
    <cellStyle name="Percent 21" xfId="866" xr:uid="{00000000-0005-0000-0000-000033040000}"/>
    <cellStyle name="Percent 21 2" xfId="867" xr:uid="{00000000-0005-0000-0000-000034040000}"/>
    <cellStyle name="Percent 22" xfId="868" xr:uid="{00000000-0005-0000-0000-000035040000}"/>
    <cellStyle name="Percent 22 2" xfId="869" xr:uid="{00000000-0005-0000-0000-000036040000}"/>
    <cellStyle name="Percent 23" xfId="870" xr:uid="{00000000-0005-0000-0000-000037040000}"/>
    <cellStyle name="Percent 23 2" xfId="871" xr:uid="{00000000-0005-0000-0000-000038040000}"/>
    <cellStyle name="Percent 24" xfId="872" xr:uid="{00000000-0005-0000-0000-000039040000}"/>
    <cellStyle name="Percent 24 2" xfId="873" xr:uid="{00000000-0005-0000-0000-00003A040000}"/>
    <cellStyle name="Percent 25" xfId="874" xr:uid="{00000000-0005-0000-0000-00003B040000}"/>
    <cellStyle name="Percent 25 2" xfId="875" xr:uid="{00000000-0005-0000-0000-00003C040000}"/>
    <cellStyle name="Percent 26" xfId="876" xr:uid="{00000000-0005-0000-0000-00003D040000}"/>
    <cellStyle name="Percent 26 2" xfId="877" xr:uid="{00000000-0005-0000-0000-00003E040000}"/>
    <cellStyle name="Percent 27" xfId="878" xr:uid="{00000000-0005-0000-0000-00003F040000}"/>
    <cellStyle name="Percent 27 2" xfId="879" xr:uid="{00000000-0005-0000-0000-000040040000}"/>
    <cellStyle name="Percent 28" xfId="880" xr:uid="{00000000-0005-0000-0000-000041040000}"/>
    <cellStyle name="Percent 28 2" xfId="881" xr:uid="{00000000-0005-0000-0000-000042040000}"/>
    <cellStyle name="Percent 29" xfId="882" xr:uid="{00000000-0005-0000-0000-000043040000}"/>
    <cellStyle name="Percent 29 2" xfId="883" xr:uid="{00000000-0005-0000-0000-000044040000}"/>
    <cellStyle name="Percent 3" xfId="884" xr:uid="{00000000-0005-0000-0000-000045040000}"/>
    <cellStyle name="Percent 3 2" xfId="885" xr:uid="{00000000-0005-0000-0000-000046040000}"/>
    <cellStyle name="Percent 3 3" xfId="886" xr:uid="{00000000-0005-0000-0000-000047040000}"/>
    <cellStyle name="Percent 30" xfId="887" xr:uid="{00000000-0005-0000-0000-000048040000}"/>
    <cellStyle name="Percent 30 2" xfId="888" xr:uid="{00000000-0005-0000-0000-000049040000}"/>
    <cellStyle name="Percent 31" xfId="889" xr:uid="{00000000-0005-0000-0000-00004A040000}"/>
    <cellStyle name="Percent 31 2" xfId="890" xr:uid="{00000000-0005-0000-0000-00004B040000}"/>
    <cellStyle name="Percent 32" xfId="891" xr:uid="{00000000-0005-0000-0000-00004C040000}"/>
    <cellStyle name="Percent 32 2" xfId="892" xr:uid="{00000000-0005-0000-0000-00004D040000}"/>
    <cellStyle name="Percent 33" xfId="893" xr:uid="{00000000-0005-0000-0000-00004E040000}"/>
    <cellStyle name="Percent 33 2" xfId="894" xr:uid="{00000000-0005-0000-0000-00004F040000}"/>
    <cellStyle name="Percent 34" xfId="895" xr:uid="{00000000-0005-0000-0000-000050040000}"/>
    <cellStyle name="Percent 34 2" xfId="896" xr:uid="{00000000-0005-0000-0000-000051040000}"/>
    <cellStyle name="Percent 35" xfId="897" xr:uid="{00000000-0005-0000-0000-000052040000}"/>
    <cellStyle name="Percent 35 2" xfId="898" xr:uid="{00000000-0005-0000-0000-000053040000}"/>
    <cellStyle name="Percent 36" xfId="899" xr:uid="{00000000-0005-0000-0000-000054040000}"/>
    <cellStyle name="Percent 36 2" xfId="900" xr:uid="{00000000-0005-0000-0000-000055040000}"/>
    <cellStyle name="Percent 37" xfId="901" xr:uid="{00000000-0005-0000-0000-000056040000}"/>
    <cellStyle name="Percent 37 2" xfId="902" xr:uid="{00000000-0005-0000-0000-000057040000}"/>
    <cellStyle name="Percent 38" xfId="903" xr:uid="{00000000-0005-0000-0000-000058040000}"/>
    <cellStyle name="Percent 38 2" xfId="904" xr:uid="{00000000-0005-0000-0000-000059040000}"/>
    <cellStyle name="Percent 39" xfId="905" xr:uid="{00000000-0005-0000-0000-00005A040000}"/>
    <cellStyle name="Percent 39 2" xfId="906" xr:uid="{00000000-0005-0000-0000-00005B040000}"/>
    <cellStyle name="Percent 4" xfId="907" xr:uid="{00000000-0005-0000-0000-00005C040000}"/>
    <cellStyle name="Percent 4 2" xfId="908" xr:uid="{00000000-0005-0000-0000-00005D040000}"/>
    <cellStyle name="Percent 40" xfId="909" xr:uid="{00000000-0005-0000-0000-00005E040000}"/>
    <cellStyle name="Percent 40 2" xfId="910" xr:uid="{00000000-0005-0000-0000-00005F040000}"/>
    <cellStyle name="Percent 41" xfId="911" xr:uid="{00000000-0005-0000-0000-000060040000}"/>
    <cellStyle name="Percent 41 2" xfId="912" xr:uid="{00000000-0005-0000-0000-000061040000}"/>
    <cellStyle name="Percent 42" xfId="913" xr:uid="{00000000-0005-0000-0000-000062040000}"/>
    <cellStyle name="Percent 42 2" xfId="914" xr:uid="{00000000-0005-0000-0000-000063040000}"/>
    <cellStyle name="Percent 43" xfId="915" xr:uid="{00000000-0005-0000-0000-000064040000}"/>
    <cellStyle name="Percent 43 2" xfId="916" xr:uid="{00000000-0005-0000-0000-000065040000}"/>
    <cellStyle name="Percent 44" xfId="917" xr:uid="{00000000-0005-0000-0000-000066040000}"/>
    <cellStyle name="Percent 44 2" xfId="918" xr:uid="{00000000-0005-0000-0000-000067040000}"/>
    <cellStyle name="Percent 45" xfId="919" xr:uid="{00000000-0005-0000-0000-000068040000}"/>
    <cellStyle name="Percent 45 2" xfId="920" xr:uid="{00000000-0005-0000-0000-000069040000}"/>
    <cellStyle name="Percent 46" xfId="921" xr:uid="{00000000-0005-0000-0000-00006A040000}"/>
    <cellStyle name="Percent 46 2" xfId="922" xr:uid="{00000000-0005-0000-0000-00006B040000}"/>
    <cellStyle name="Percent 47" xfId="923" xr:uid="{00000000-0005-0000-0000-00006C040000}"/>
    <cellStyle name="Percent 47 2" xfId="924" xr:uid="{00000000-0005-0000-0000-00006D040000}"/>
    <cellStyle name="Percent 48" xfId="925" xr:uid="{00000000-0005-0000-0000-00006E040000}"/>
    <cellStyle name="Percent 48 2" xfId="926" xr:uid="{00000000-0005-0000-0000-00006F040000}"/>
    <cellStyle name="Percent 49" xfId="927" xr:uid="{00000000-0005-0000-0000-000070040000}"/>
    <cellStyle name="Percent 5" xfId="928" xr:uid="{00000000-0005-0000-0000-000071040000}"/>
    <cellStyle name="Percent 5 2" xfId="929" xr:uid="{00000000-0005-0000-0000-000072040000}"/>
    <cellStyle name="Percent 5 3" xfId="930" xr:uid="{00000000-0005-0000-0000-000073040000}"/>
    <cellStyle name="Percent 50" xfId="931" xr:uid="{00000000-0005-0000-0000-000074040000}"/>
    <cellStyle name="Percent 51" xfId="932" xr:uid="{00000000-0005-0000-0000-000075040000}"/>
    <cellStyle name="Percent 52" xfId="933" xr:uid="{00000000-0005-0000-0000-000076040000}"/>
    <cellStyle name="Percent 53" xfId="934" xr:uid="{00000000-0005-0000-0000-000077040000}"/>
    <cellStyle name="Percent 54" xfId="935" xr:uid="{00000000-0005-0000-0000-000078040000}"/>
    <cellStyle name="Percent 55" xfId="936" xr:uid="{00000000-0005-0000-0000-000079040000}"/>
    <cellStyle name="Percent 56" xfId="937" xr:uid="{00000000-0005-0000-0000-00007A040000}"/>
    <cellStyle name="Percent 57" xfId="938" xr:uid="{00000000-0005-0000-0000-00007B040000}"/>
    <cellStyle name="Percent 58" xfId="939" xr:uid="{00000000-0005-0000-0000-00007C040000}"/>
    <cellStyle name="Percent 58 2" xfId="940" xr:uid="{00000000-0005-0000-0000-00007D040000}"/>
    <cellStyle name="Percent 59" xfId="941" xr:uid="{00000000-0005-0000-0000-00007E040000}"/>
    <cellStyle name="Percent 6" xfId="942" xr:uid="{00000000-0005-0000-0000-00007F040000}"/>
    <cellStyle name="Percent 6 2" xfId="943" xr:uid="{00000000-0005-0000-0000-000080040000}"/>
    <cellStyle name="Percent 6 3" xfId="944" xr:uid="{00000000-0005-0000-0000-000081040000}"/>
    <cellStyle name="Percent 60" xfId="945" xr:uid="{00000000-0005-0000-0000-000082040000}"/>
    <cellStyle name="Percent 61" xfId="946" xr:uid="{00000000-0005-0000-0000-000083040000}"/>
    <cellStyle name="Percent 62" xfId="947" xr:uid="{00000000-0005-0000-0000-000084040000}"/>
    <cellStyle name="Percent 63" xfId="948" xr:uid="{00000000-0005-0000-0000-000085040000}"/>
    <cellStyle name="Percent 64" xfId="949" xr:uid="{00000000-0005-0000-0000-000086040000}"/>
    <cellStyle name="Percent 65" xfId="950" xr:uid="{00000000-0005-0000-0000-000087040000}"/>
    <cellStyle name="Percent 66" xfId="951" xr:uid="{00000000-0005-0000-0000-000088040000}"/>
    <cellStyle name="Percent 67" xfId="952" xr:uid="{00000000-0005-0000-0000-000089040000}"/>
    <cellStyle name="Percent 68" xfId="953" xr:uid="{00000000-0005-0000-0000-00008A040000}"/>
    <cellStyle name="Percent 69" xfId="954" xr:uid="{00000000-0005-0000-0000-00008B040000}"/>
    <cellStyle name="Percent 7" xfId="955" xr:uid="{00000000-0005-0000-0000-00008C040000}"/>
    <cellStyle name="Percent 7 2" xfId="956" xr:uid="{00000000-0005-0000-0000-00008D040000}"/>
    <cellStyle name="Percent 7 3" xfId="957" xr:uid="{00000000-0005-0000-0000-00008E040000}"/>
    <cellStyle name="Percent 7 4" xfId="958" xr:uid="{00000000-0005-0000-0000-00008F040000}"/>
    <cellStyle name="Percent 7 4 2" xfId="959" xr:uid="{00000000-0005-0000-0000-000090040000}"/>
    <cellStyle name="Percent 7 5" xfId="960" xr:uid="{00000000-0005-0000-0000-000091040000}"/>
    <cellStyle name="Percent 7 5 2" xfId="961" xr:uid="{00000000-0005-0000-0000-000092040000}"/>
    <cellStyle name="Percent 70" xfId="962" xr:uid="{00000000-0005-0000-0000-000093040000}"/>
    <cellStyle name="Percent 71" xfId="963" xr:uid="{00000000-0005-0000-0000-000094040000}"/>
    <cellStyle name="Percent 72" xfId="964" xr:uid="{00000000-0005-0000-0000-000095040000}"/>
    <cellStyle name="Percent 73" xfId="965" xr:uid="{00000000-0005-0000-0000-000096040000}"/>
    <cellStyle name="Percent 74" xfId="966" xr:uid="{00000000-0005-0000-0000-000097040000}"/>
    <cellStyle name="Percent 75" xfId="967" xr:uid="{00000000-0005-0000-0000-000098040000}"/>
    <cellStyle name="Percent 76" xfId="968" xr:uid="{00000000-0005-0000-0000-000099040000}"/>
    <cellStyle name="Percent 77" xfId="969" xr:uid="{00000000-0005-0000-0000-00009A040000}"/>
    <cellStyle name="Percent 78" xfId="970" xr:uid="{00000000-0005-0000-0000-00009B040000}"/>
    <cellStyle name="Percent 79" xfId="971" xr:uid="{00000000-0005-0000-0000-00009C040000}"/>
    <cellStyle name="Percent 8" xfId="972" xr:uid="{00000000-0005-0000-0000-00009D040000}"/>
    <cellStyle name="Percent 8 2" xfId="973" xr:uid="{00000000-0005-0000-0000-00009E040000}"/>
    <cellStyle name="Percent 8 3" xfId="974" xr:uid="{00000000-0005-0000-0000-00009F040000}"/>
    <cellStyle name="Percent 8 4" xfId="975" xr:uid="{00000000-0005-0000-0000-0000A0040000}"/>
    <cellStyle name="Percent 8 4 2" xfId="976" xr:uid="{00000000-0005-0000-0000-0000A1040000}"/>
    <cellStyle name="Percent 8 5" xfId="977" xr:uid="{00000000-0005-0000-0000-0000A2040000}"/>
    <cellStyle name="Percent 8 5 2" xfId="978" xr:uid="{00000000-0005-0000-0000-0000A3040000}"/>
    <cellStyle name="Percent 80" xfId="979" xr:uid="{00000000-0005-0000-0000-0000A4040000}"/>
    <cellStyle name="Percent 80 2" xfId="1408" xr:uid="{00000000-0005-0000-0000-0000A5040000}"/>
    <cellStyle name="Percent 81" xfId="980" xr:uid="{00000000-0005-0000-0000-0000A6040000}"/>
    <cellStyle name="Percent 81 2" xfId="1409" xr:uid="{00000000-0005-0000-0000-0000A7040000}"/>
    <cellStyle name="Percent 82" xfId="981" xr:uid="{00000000-0005-0000-0000-0000A8040000}"/>
    <cellStyle name="Percent 82 2" xfId="1410" xr:uid="{00000000-0005-0000-0000-0000A9040000}"/>
    <cellStyle name="Percent 83" xfId="982" xr:uid="{00000000-0005-0000-0000-0000AA040000}"/>
    <cellStyle name="Percent 83 2" xfId="1411" xr:uid="{00000000-0005-0000-0000-0000AB040000}"/>
    <cellStyle name="Percent 83 3" xfId="1412" xr:uid="{00000000-0005-0000-0000-0000AC040000}"/>
    <cellStyle name="Percent 84" xfId="983" xr:uid="{00000000-0005-0000-0000-0000AD040000}"/>
    <cellStyle name="Percent 84 2" xfId="1413" xr:uid="{00000000-0005-0000-0000-0000AE040000}"/>
    <cellStyle name="Percent 85" xfId="984" xr:uid="{00000000-0005-0000-0000-0000AF040000}"/>
    <cellStyle name="Percent 85 2" xfId="1414" xr:uid="{00000000-0005-0000-0000-0000B0040000}"/>
    <cellStyle name="Percent 86" xfId="985" xr:uid="{00000000-0005-0000-0000-0000B1040000}"/>
    <cellStyle name="Percent 87" xfId="1415" xr:uid="{00000000-0005-0000-0000-0000B2040000}"/>
    <cellStyle name="Percent 88" xfId="1416" xr:uid="{00000000-0005-0000-0000-0000B3040000}"/>
    <cellStyle name="Percent 89" xfId="1417" xr:uid="{00000000-0005-0000-0000-0000B4040000}"/>
    <cellStyle name="Percent 9" xfId="986" xr:uid="{00000000-0005-0000-0000-0000B5040000}"/>
    <cellStyle name="Percent 9 2" xfId="987" xr:uid="{00000000-0005-0000-0000-0000B6040000}"/>
    <cellStyle name="Percent 9 3" xfId="988" xr:uid="{00000000-0005-0000-0000-0000B7040000}"/>
    <cellStyle name="Percent 90" xfId="1418" xr:uid="{00000000-0005-0000-0000-0000B8040000}"/>
    <cellStyle name="Percent 91" xfId="1419" xr:uid="{00000000-0005-0000-0000-0000B9040000}"/>
    <cellStyle name="Percent 92" xfId="1420" xr:uid="{00000000-0005-0000-0000-0000BA040000}"/>
    <cellStyle name="Percent 93" xfId="989" xr:uid="{00000000-0005-0000-0000-0000BB040000}"/>
    <cellStyle name="Percent 94" xfId="1421" xr:uid="{00000000-0005-0000-0000-0000BC040000}"/>
    <cellStyle name="Percent 95" xfId="1422" xr:uid="{00000000-0005-0000-0000-0000BD040000}"/>
    <cellStyle name="Percent 96" xfId="1423" xr:uid="{00000000-0005-0000-0000-0000BE040000}"/>
    <cellStyle name="Percent 97" xfId="990" xr:uid="{00000000-0005-0000-0000-0000BF040000}"/>
    <cellStyle name="Percent 98" xfId="1424" xr:uid="{00000000-0005-0000-0000-0000C0040000}"/>
    <cellStyle name="Percent 99" xfId="1425" xr:uid="{00000000-0005-0000-0000-0000C1040000}"/>
    <cellStyle name="Pink" xfId="991" xr:uid="{00000000-0005-0000-0000-0000C2040000}"/>
    <cellStyle name="Pink 2" xfId="992" xr:uid="{00000000-0005-0000-0000-0000C3040000}"/>
    <cellStyle name="Pink 3" xfId="993" xr:uid="{00000000-0005-0000-0000-0000C4040000}"/>
    <cellStyle name="Red" xfId="994" xr:uid="{00000000-0005-0000-0000-0000C5040000}"/>
    <cellStyle name="Red 2" xfId="995" xr:uid="{00000000-0005-0000-0000-0000C6040000}"/>
    <cellStyle name="Red 3" xfId="996" xr:uid="{00000000-0005-0000-0000-0000C7040000}"/>
    <cellStyle name="RMB" xfId="997" xr:uid="{00000000-0005-0000-0000-0000C8040000}"/>
    <cellStyle name="Rmb [0]" xfId="998" xr:uid="{00000000-0005-0000-0000-0000C9040000}"/>
    <cellStyle name="Rmb [0] 2" xfId="999" xr:uid="{00000000-0005-0000-0000-0000CA040000}"/>
    <cellStyle name="RMB 0.00" xfId="1000" xr:uid="{00000000-0005-0000-0000-0000CB040000}"/>
    <cellStyle name="RMB 0.00 2" xfId="1001" xr:uid="{00000000-0005-0000-0000-0000CC040000}"/>
    <cellStyle name="RMB 0.00 3" xfId="1002" xr:uid="{00000000-0005-0000-0000-0000CD040000}"/>
    <cellStyle name="RMB 10" xfId="1003" xr:uid="{00000000-0005-0000-0000-0000CE040000}"/>
    <cellStyle name="RMB 11" xfId="1004" xr:uid="{00000000-0005-0000-0000-0000CF040000}"/>
    <cellStyle name="RMB 12" xfId="1005" xr:uid="{00000000-0005-0000-0000-0000D0040000}"/>
    <cellStyle name="RMB 13" xfId="1006" xr:uid="{00000000-0005-0000-0000-0000D1040000}"/>
    <cellStyle name="RMB 14" xfId="1007" xr:uid="{00000000-0005-0000-0000-0000D2040000}"/>
    <cellStyle name="RMB 15" xfId="1008" xr:uid="{00000000-0005-0000-0000-0000D3040000}"/>
    <cellStyle name="RMB 16" xfId="1009" xr:uid="{00000000-0005-0000-0000-0000D4040000}"/>
    <cellStyle name="RMB 17" xfId="1010" xr:uid="{00000000-0005-0000-0000-0000D5040000}"/>
    <cellStyle name="RMB 18" xfId="1011" xr:uid="{00000000-0005-0000-0000-0000D6040000}"/>
    <cellStyle name="RMB 19" xfId="1012" xr:uid="{00000000-0005-0000-0000-0000D7040000}"/>
    <cellStyle name="RMB 2" xfId="1013" xr:uid="{00000000-0005-0000-0000-0000D8040000}"/>
    <cellStyle name="RMB 20" xfId="1014" xr:uid="{00000000-0005-0000-0000-0000D9040000}"/>
    <cellStyle name="RMB 21" xfId="1015" xr:uid="{00000000-0005-0000-0000-0000DA040000}"/>
    <cellStyle name="RMB 22" xfId="1016" xr:uid="{00000000-0005-0000-0000-0000DB040000}"/>
    <cellStyle name="RMB 23" xfId="1017" xr:uid="{00000000-0005-0000-0000-0000DC040000}"/>
    <cellStyle name="RMB 24" xfId="1018" xr:uid="{00000000-0005-0000-0000-0000DD040000}"/>
    <cellStyle name="RMB 25" xfId="1019" xr:uid="{00000000-0005-0000-0000-0000DE040000}"/>
    <cellStyle name="RMB 26" xfId="1020" xr:uid="{00000000-0005-0000-0000-0000DF040000}"/>
    <cellStyle name="RMB 27" xfId="1021" xr:uid="{00000000-0005-0000-0000-0000E0040000}"/>
    <cellStyle name="RMB 28" xfId="1022" xr:uid="{00000000-0005-0000-0000-0000E1040000}"/>
    <cellStyle name="RMB 29" xfId="1023" xr:uid="{00000000-0005-0000-0000-0000E2040000}"/>
    <cellStyle name="RMB 3" xfId="1024" xr:uid="{00000000-0005-0000-0000-0000E3040000}"/>
    <cellStyle name="RMB 30" xfId="1025" xr:uid="{00000000-0005-0000-0000-0000E4040000}"/>
    <cellStyle name="RMB 31" xfId="1026" xr:uid="{00000000-0005-0000-0000-0000E5040000}"/>
    <cellStyle name="RMB 32" xfId="1027" xr:uid="{00000000-0005-0000-0000-0000E6040000}"/>
    <cellStyle name="RMB 33" xfId="1028" xr:uid="{00000000-0005-0000-0000-0000E7040000}"/>
    <cellStyle name="RMB 34" xfId="1029" xr:uid="{00000000-0005-0000-0000-0000E8040000}"/>
    <cellStyle name="RMB 35" xfId="1030" xr:uid="{00000000-0005-0000-0000-0000E9040000}"/>
    <cellStyle name="RMB 36" xfId="1031" xr:uid="{00000000-0005-0000-0000-0000EA040000}"/>
    <cellStyle name="RMB 37" xfId="1032" xr:uid="{00000000-0005-0000-0000-0000EB040000}"/>
    <cellStyle name="RMB 38" xfId="1033" xr:uid="{00000000-0005-0000-0000-0000EC040000}"/>
    <cellStyle name="RMB 39" xfId="1034" xr:uid="{00000000-0005-0000-0000-0000ED040000}"/>
    <cellStyle name="RMB 4" xfId="1035" xr:uid="{00000000-0005-0000-0000-0000EE040000}"/>
    <cellStyle name="RMB 40" xfId="1036" xr:uid="{00000000-0005-0000-0000-0000EF040000}"/>
    <cellStyle name="RMB 41" xfId="1037" xr:uid="{00000000-0005-0000-0000-0000F0040000}"/>
    <cellStyle name="RMB 42" xfId="1038" xr:uid="{00000000-0005-0000-0000-0000F1040000}"/>
    <cellStyle name="RMB 43" xfId="1039" xr:uid="{00000000-0005-0000-0000-0000F2040000}"/>
    <cellStyle name="RMB 44" xfId="1040" xr:uid="{00000000-0005-0000-0000-0000F3040000}"/>
    <cellStyle name="RMB 45" xfId="1041" xr:uid="{00000000-0005-0000-0000-0000F4040000}"/>
    <cellStyle name="RMB 46" xfId="1042" xr:uid="{00000000-0005-0000-0000-0000F5040000}"/>
    <cellStyle name="RMB 47" xfId="1043" xr:uid="{00000000-0005-0000-0000-0000F6040000}"/>
    <cellStyle name="RMB 48" xfId="1044" xr:uid="{00000000-0005-0000-0000-0000F7040000}"/>
    <cellStyle name="RMB 49" xfId="1045" xr:uid="{00000000-0005-0000-0000-0000F8040000}"/>
    <cellStyle name="RMB 5" xfId="1046" xr:uid="{00000000-0005-0000-0000-0000F9040000}"/>
    <cellStyle name="RMB 50" xfId="1047" xr:uid="{00000000-0005-0000-0000-0000FA040000}"/>
    <cellStyle name="RMB 51" xfId="1048" xr:uid="{00000000-0005-0000-0000-0000FB040000}"/>
    <cellStyle name="RMB 52" xfId="1049" xr:uid="{00000000-0005-0000-0000-0000FC040000}"/>
    <cellStyle name="RMB 53" xfId="1050" xr:uid="{00000000-0005-0000-0000-0000FD040000}"/>
    <cellStyle name="RMB 54" xfId="1051" xr:uid="{00000000-0005-0000-0000-0000FE040000}"/>
    <cellStyle name="RMB 55" xfId="1052" xr:uid="{00000000-0005-0000-0000-0000FF040000}"/>
    <cellStyle name="RMB 56" xfId="1053" xr:uid="{00000000-0005-0000-0000-000000050000}"/>
    <cellStyle name="RMB 57" xfId="1054" xr:uid="{00000000-0005-0000-0000-000001050000}"/>
    <cellStyle name="RMB 58" xfId="1055" xr:uid="{00000000-0005-0000-0000-000002050000}"/>
    <cellStyle name="RMB 59" xfId="1056" xr:uid="{00000000-0005-0000-0000-000003050000}"/>
    <cellStyle name="RMB 6" xfId="1057" xr:uid="{00000000-0005-0000-0000-000004050000}"/>
    <cellStyle name="RMB 60" xfId="1058" xr:uid="{00000000-0005-0000-0000-000005050000}"/>
    <cellStyle name="RMB 61" xfId="1059" xr:uid="{00000000-0005-0000-0000-000006050000}"/>
    <cellStyle name="RMB 62" xfId="1060" xr:uid="{00000000-0005-0000-0000-000007050000}"/>
    <cellStyle name="RMB 63" xfId="1061" xr:uid="{00000000-0005-0000-0000-000008050000}"/>
    <cellStyle name="RMB 64" xfId="1062" xr:uid="{00000000-0005-0000-0000-000009050000}"/>
    <cellStyle name="RMB 65" xfId="1063" xr:uid="{00000000-0005-0000-0000-00000A050000}"/>
    <cellStyle name="RMB 66" xfId="1064" xr:uid="{00000000-0005-0000-0000-00000B050000}"/>
    <cellStyle name="RMB 67" xfId="1065" xr:uid="{00000000-0005-0000-0000-00000C050000}"/>
    <cellStyle name="RMB 68" xfId="1066" xr:uid="{00000000-0005-0000-0000-00000D050000}"/>
    <cellStyle name="RMB 69" xfId="1067" xr:uid="{00000000-0005-0000-0000-00000E050000}"/>
    <cellStyle name="RMB 7" xfId="1068" xr:uid="{00000000-0005-0000-0000-00000F050000}"/>
    <cellStyle name="RMB 70" xfId="1069" xr:uid="{00000000-0005-0000-0000-000010050000}"/>
    <cellStyle name="RMB 71" xfId="1070" xr:uid="{00000000-0005-0000-0000-000011050000}"/>
    <cellStyle name="RMB 72" xfId="1071" xr:uid="{00000000-0005-0000-0000-000012050000}"/>
    <cellStyle name="RMB 73" xfId="1072" xr:uid="{00000000-0005-0000-0000-000013050000}"/>
    <cellStyle name="RMB 74" xfId="1073" xr:uid="{00000000-0005-0000-0000-000014050000}"/>
    <cellStyle name="RMB 75" xfId="1074" xr:uid="{00000000-0005-0000-0000-000015050000}"/>
    <cellStyle name="RMB 76" xfId="1075" xr:uid="{00000000-0005-0000-0000-000016050000}"/>
    <cellStyle name="RMB 77" xfId="1076" xr:uid="{00000000-0005-0000-0000-000017050000}"/>
    <cellStyle name="RMB 78" xfId="1077" xr:uid="{00000000-0005-0000-0000-000018050000}"/>
    <cellStyle name="RMB 79" xfId="1078" xr:uid="{00000000-0005-0000-0000-000019050000}"/>
    <cellStyle name="RMB 8" xfId="1079" xr:uid="{00000000-0005-0000-0000-00001A050000}"/>
    <cellStyle name="RMB 80" xfId="1080" xr:uid="{00000000-0005-0000-0000-00001B050000}"/>
    <cellStyle name="RMB 81" xfId="1081" xr:uid="{00000000-0005-0000-0000-00001C050000}"/>
    <cellStyle name="RMB 82" xfId="1082" xr:uid="{00000000-0005-0000-0000-00001D050000}"/>
    <cellStyle name="RMB 83" xfId="1083" xr:uid="{00000000-0005-0000-0000-00001E050000}"/>
    <cellStyle name="RMB 84" xfId="1084" xr:uid="{00000000-0005-0000-0000-00001F050000}"/>
    <cellStyle name="RMB 85" xfId="1085" xr:uid="{00000000-0005-0000-0000-000020050000}"/>
    <cellStyle name="RMB 86" xfId="1086" xr:uid="{00000000-0005-0000-0000-000021050000}"/>
    <cellStyle name="RMB 87" xfId="1087" xr:uid="{00000000-0005-0000-0000-000022050000}"/>
    <cellStyle name="RMB 9" xfId="1088" xr:uid="{00000000-0005-0000-0000-000023050000}"/>
    <cellStyle name="Special" xfId="1089" xr:uid="{00000000-0005-0000-0000-000024050000}"/>
    <cellStyle name="Special 2" xfId="1090" xr:uid="{00000000-0005-0000-0000-000025050000}"/>
    <cellStyle name="Standard_Anpassen der Amortisation" xfId="1091" xr:uid="{00000000-0005-0000-0000-000026050000}"/>
    <cellStyle name="Style 1" xfId="1092" xr:uid="{00000000-0005-0000-0000-000027050000}"/>
    <cellStyle name="Style 1 2" xfId="1093" xr:uid="{00000000-0005-0000-0000-000028050000}"/>
    <cellStyle name="Style 21" xfId="1094" xr:uid="{00000000-0005-0000-0000-000029050000}"/>
    <cellStyle name="Style 21 2" xfId="1095" xr:uid="{00000000-0005-0000-0000-00002A050000}"/>
    <cellStyle name="Style 22" xfId="1096" xr:uid="{00000000-0005-0000-0000-00002B050000}"/>
    <cellStyle name="Style 22 2" xfId="1097" xr:uid="{00000000-0005-0000-0000-00002C050000}"/>
    <cellStyle name="Style 23" xfId="1098" xr:uid="{00000000-0005-0000-0000-00002D050000}"/>
    <cellStyle name="Style 23 2" xfId="1099" xr:uid="{00000000-0005-0000-0000-00002E050000}"/>
    <cellStyle name="Style 24" xfId="1100" xr:uid="{00000000-0005-0000-0000-00002F050000}"/>
    <cellStyle name="Style 24 2" xfId="1101" xr:uid="{00000000-0005-0000-0000-000030050000}"/>
    <cellStyle name="Style 25" xfId="1102" xr:uid="{00000000-0005-0000-0000-000031050000}"/>
    <cellStyle name="Style 25 2" xfId="1103" xr:uid="{00000000-0005-0000-0000-000032050000}"/>
    <cellStyle name="Style 25 3" xfId="1104" xr:uid="{00000000-0005-0000-0000-000033050000}"/>
    <cellStyle name="Style 26" xfId="1105" xr:uid="{00000000-0005-0000-0000-000034050000}"/>
    <cellStyle name="Style 26 2" xfId="1106" xr:uid="{00000000-0005-0000-0000-000035050000}"/>
    <cellStyle name="Style 26 3" xfId="1107" xr:uid="{00000000-0005-0000-0000-000036050000}"/>
    <cellStyle name="Style 27" xfId="1108" xr:uid="{00000000-0005-0000-0000-000037050000}"/>
    <cellStyle name="Style 27 2" xfId="1109" xr:uid="{00000000-0005-0000-0000-000038050000}"/>
    <cellStyle name="Style 27 3" xfId="1110" xr:uid="{00000000-0005-0000-0000-000039050000}"/>
    <cellStyle name="Style 28" xfId="1111" xr:uid="{00000000-0005-0000-0000-00003A050000}"/>
    <cellStyle name="Style 28 2" xfId="1112" xr:uid="{00000000-0005-0000-0000-00003B050000}"/>
    <cellStyle name="Style 29" xfId="1113" xr:uid="{00000000-0005-0000-0000-00003C050000}"/>
    <cellStyle name="Style 29 2" xfId="1114" xr:uid="{00000000-0005-0000-0000-00003D050000}"/>
    <cellStyle name="Style 29 2 2" xfId="1115" xr:uid="{00000000-0005-0000-0000-00003E050000}"/>
    <cellStyle name="Style 29 2 3" xfId="1116" xr:uid="{00000000-0005-0000-0000-00003F050000}"/>
    <cellStyle name="Style 29 3" xfId="1117" xr:uid="{00000000-0005-0000-0000-000040050000}"/>
    <cellStyle name="Style 29 3 2" xfId="1118" xr:uid="{00000000-0005-0000-0000-000041050000}"/>
    <cellStyle name="Style 29 3 3" xfId="1119" xr:uid="{00000000-0005-0000-0000-000042050000}"/>
    <cellStyle name="Style 29 4" xfId="1120" xr:uid="{00000000-0005-0000-0000-000043050000}"/>
    <cellStyle name="Style 30" xfId="1121" xr:uid="{00000000-0005-0000-0000-000044050000}"/>
    <cellStyle name="Style 30 2" xfId="1122" xr:uid="{00000000-0005-0000-0000-000045050000}"/>
    <cellStyle name="Style 30 2 2" xfId="1123" xr:uid="{00000000-0005-0000-0000-000046050000}"/>
    <cellStyle name="Style 30 2 3" xfId="1124" xr:uid="{00000000-0005-0000-0000-000047050000}"/>
    <cellStyle name="Style 30 3" xfId="1125" xr:uid="{00000000-0005-0000-0000-000048050000}"/>
    <cellStyle name="Style 30 3 2" xfId="1126" xr:uid="{00000000-0005-0000-0000-000049050000}"/>
    <cellStyle name="Style 30 3 3" xfId="1127" xr:uid="{00000000-0005-0000-0000-00004A050000}"/>
    <cellStyle name="Style 30 4" xfId="1128" xr:uid="{00000000-0005-0000-0000-00004B050000}"/>
    <cellStyle name="Style 31" xfId="1129" xr:uid="{00000000-0005-0000-0000-00004C050000}"/>
    <cellStyle name="Style 31 2" xfId="1130" xr:uid="{00000000-0005-0000-0000-00004D050000}"/>
    <cellStyle name="Style 32" xfId="1131" xr:uid="{00000000-0005-0000-0000-00004E050000}"/>
    <cellStyle name="Style 32 2" xfId="1132" xr:uid="{00000000-0005-0000-0000-00004F050000}"/>
    <cellStyle name="Style 33" xfId="1133" xr:uid="{00000000-0005-0000-0000-000050050000}"/>
    <cellStyle name="Style 33 2" xfId="1134" xr:uid="{00000000-0005-0000-0000-000051050000}"/>
    <cellStyle name="Style 33 2 2" xfId="1135" xr:uid="{00000000-0005-0000-0000-000052050000}"/>
    <cellStyle name="Style 33 2 3" xfId="1136" xr:uid="{00000000-0005-0000-0000-000053050000}"/>
    <cellStyle name="Style 33 3" xfId="1137" xr:uid="{00000000-0005-0000-0000-000054050000}"/>
    <cellStyle name="Style 33 3 2" xfId="1138" xr:uid="{00000000-0005-0000-0000-000055050000}"/>
    <cellStyle name="Style 33 3 3" xfId="1139" xr:uid="{00000000-0005-0000-0000-000056050000}"/>
    <cellStyle name="Style 33 4" xfId="1140" xr:uid="{00000000-0005-0000-0000-000057050000}"/>
    <cellStyle name="Style 34" xfId="1141" xr:uid="{00000000-0005-0000-0000-000058050000}"/>
    <cellStyle name="Style 34 2" xfId="1142" xr:uid="{00000000-0005-0000-0000-000059050000}"/>
    <cellStyle name="Style 34 2 2" xfId="1143" xr:uid="{00000000-0005-0000-0000-00005A050000}"/>
    <cellStyle name="Style 34 2 3" xfId="1144" xr:uid="{00000000-0005-0000-0000-00005B050000}"/>
    <cellStyle name="Style 34 3" xfId="1145" xr:uid="{00000000-0005-0000-0000-00005C050000}"/>
    <cellStyle name="Style 34 3 2" xfId="1146" xr:uid="{00000000-0005-0000-0000-00005D050000}"/>
    <cellStyle name="Style 34 3 3" xfId="1147" xr:uid="{00000000-0005-0000-0000-00005E050000}"/>
    <cellStyle name="Style 34 4" xfId="1148" xr:uid="{00000000-0005-0000-0000-00005F050000}"/>
    <cellStyle name="Style 35" xfId="1149" xr:uid="{00000000-0005-0000-0000-000060050000}"/>
    <cellStyle name="Style 35 2" xfId="1150" xr:uid="{00000000-0005-0000-0000-000061050000}"/>
    <cellStyle name="Style 35 2 2" xfId="1151" xr:uid="{00000000-0005-0000-0000-000062050000}"/>
    <cellStyle name="Style 35 2 3" xfId="1152" xr:uid="{00000000-0005-0000-0000-000063050000}"/>
    <cellStyle name="Style 35 3" xfId="1153" xr:uid="{00000000-0005-0000-0000-000064050000}"/>
    <cellStyle name="Style 35 3 2" xfId="1154" xr:uid="{00000000-0005-0000-0000-000065050000}"/>
    <cellStyle name="Style 35 3 3" xfId="1155" xr:uid="{00000000-0005-0000-0000-000066050000}"/>
    <cellStyle name="Style 35 4" xfId="1156" xr:uid="{00000000-0005-0000-0000-000067050000}"/>
    <cellStyle name="Style 36" xfId="1157" xr:uid="{00000000-0005-0000-0000-000068050000}"/>
    <cellStyle name="Style 36 2" xfId="1158" xr:uid="{00000000-0005-0000-0000-000069050000}"/>
    <cellStyle name="Style 36 2 2" xfId="1159" xr:uid="{00000000-0005-0000-0000-00006A050000}"/>
    <cellStyle name="Style 36 2 3" xfId="1160" xr:uid="{00000000-0005-0000-0000-00006B050000}"/>
    <cellStyle name="Style 36 3" xfId="1161" xr:uid="{00000000-0005-0000-0000-00006C050000}"/>
    <cellStyle name="Style 36 3 2" xfId="1162" xr:uid="{00000000-0005-0000-0000-00006D050000}"/>
    <cellStyle name="Style 36 3 3" xfId="1163" xr:uid="{00000000-0005-0000-0000-00006E050000}"/>
    <cellStyle name="Style 36 4" xfId="1164" xr:uid="{00000000-0005-0000-0000-00006F050000}"/>
    <cellStyle name="Style 39" xfId="1165" xr:uid="{00000000-0005-0000-0000-000070050000}"/>
    <cellStyle name="Style 39 2" xfId="1166" xr:uid="{00000000-0005-0000-0000-000071050000}"/>
    <cellStyle name="Style 39 2 2" xfId="1167" xr:uid="{00000000-0005-0000-0000-000072050000}"/>
    <cellStyle name="Style 39 2 3" xfId="1168" xr:uid="{00000000-0005-0000-0000-000073050000}"/>
    <cellStyle name="Style 39 3" xfId="1169" xr:uid="{00000000-0005-0000-0000-000074050000}"/>
    <cellStyle name="Style 39 3 2" xfId="1170" xr:uid="{00000000-0005-0000-0000-000075050000}"/>
    <cellStyle name="Style 39 3 3" xfId="1171" xr:uid="{00000000-0005-0000-0000-000076050000}"/>
    <cellStyle name="Style 39 4" xfId="1172" xr:uid="{00000000-0005-0000-0000-000077050000}"/>
    <cellStyle name="STYLE1" xfId="1173" xr:uid="{00000000-0005-0000-0000-000078050000}"/>
    <cellStyle name="STYLE1 2" xfId="1174" xr:uid="{00000000-0005-0000-0000-000079050000}"/>
    <cellStyle name="STYLE1 3" xfId="1175" xr:uid="{00000000-0005-0000-0000-00007A050000}"/>
    <cellStyle name="STYLE2" xfId="1176" xr:uid="{00000000-0005-0000-0000-00007B050000}"/>
    <cellStyle name="STYLE2 2" xfId="1177" xr:uid="{00000000-0005-0000-0000-00007C050000}"/>
    <cellStyle name="STYLE2 3" xfId="1178" xr:uid="{00000000-0005-0000-0000-00007D050000}"/>
    <cellStyle name="Times New Roman" xfId="1179" xr:uid="{00000000-0005-0000-0000-00007E050000}"/>
    <cellStyle name="Title 2" xfId="1180" xr:uid="{00000000-0005-0000-0000-00007F050000}"/>
    <cellStyle name="Total 2" xfId="1181" xr:uid="{00000000-0005-0000-0000-000080050000}"/>
    <cellStyle name="Total 2 2" xfId="1426" xr:uid="{00000000-0005-0000-0000-000081050000}"/>
    <cellStyle name="Total 2 2 2" xfId="1724" xr:uid="{D0AFED79-93D5-4FBC-A614-E33A8E74CC25}"/>
    <cellStyle name="Total 2 2 3" xfId="1729" xr:uid="{45189C1B-6FC8-4622-9394-88DA9156BB01}"/>
    <cellStyle name="Total 2 2 4" xfId="1731" xr:uid="{C86CD09E-07DA-4678-9AE0-F5580C9FE4FB}"/>
    <cellStyle name="Total 2 3" xfId="1644" xr:uid="{97D785E0-BCE9-4F95-9817-A290EBD86CDF}"/>
    <cellStyle name="Total 2 4" xfId="1504" xr:uid="{423337F8-0825-4FEA-B9DC-C339892E3981}"/>
    <cellStyle name="Total 2 5" xfId="1576" xr:uid="{23DE4A67-5555-4228-B751-0745B8384F15}"/>
    <cellStyle name="Währung [0]_Compiling Utility Macros" xfId="1182" xr:uid="{00000000-0005-0000-0000-000082050000}"/>
    <cellStyle name="Währung_Compiling Utility Macros" xfId="1183" xr:uid="{00000000-0005-0000-0000-000083050000}"/>
    <cellStyle name="Warning Text 2" xfId="1184" xr:uid="{00000000-0005-0000-0000-000084050000}"/>
    <cellStyle name="Yellow" xfId="1185" xr:uid="{00000000-0005-0000-0000-000085050000}"/>
    <cellStyle name="Yellow 2" xfId="1186" xr:uid="{00000000-0005-0000-0000-000086050000}"/>
    <cellStyle name="Yellow 2 2" xfId="1187" xr:uid="{00000000-0005-0000-0000-000087050000}"/>
    <cellStyle name="Yellow 2 2 2" xfId="1243" xr:uid="{00000000-0005-0000-0000-000088050000}"/>
    <cellStyle name="Yellow 2 2 2 2" xfId="1702" xr:uid="{DE68669D-698C-41F8-BF95-DCA9E5852AE1}"/>
    <cellStyle name="Yellow 2 2 2 3" xfId="1446" xr:uid="{8718D1BD-D47C-4820-A5F2-A9654B547483}"/>
    <cellStyle name="Yellow 2 2 2 4" xfId="1634" xr:uid="{93319F4A-8557-45EF-89DC-8C13665504E4}"/>
    <cellStyle name="Yellow 2 2 3" xfId="1647" xr:uid="{4A0494A8-E5FD-4A38-972A-0CE684DD5258}"/>
    <cellStyle name="Yellow 2 2 4" xfId="1501" xr:uid="{926DF0F8-37BB-4ACA-8DC6-69D168D5D66F}"/>
    <cellStyle name="Yellow 2 2 5" xfId="1579" xr:uid="{27552BA2-25D4-4FDA-A020-250D7349DA4C}"/>
    <cellStyle name="Yellow 2 3" xfId="1188" xr:uid="{00000000-0005-0000-0000-000089050000}"/>
    <cellStyle name="Yellow 2 3 2" xfId="1244" xr:uid="{00000000-0005-0000-0000-00008A050000}"/>
    <cellStyle name="Yellow 2 3 2 2" xfId="1703" xr:uid="{ED0FC968-AE99-4643-B394-26076EE2E80D}"/>
    <cellStyle name="Yellow 2 3 2 3" xfId="1445" xr:uid="{796864E1-6873-4174-A091-B76AAB48B902}"/>
    <cellStyle name="Yellow 2 3 2 4" xfId="1635" xr:uid="{029936B4-DFDD-437C-BA5F-DACF33149422}"/>
    <cellStyle name="Yellow 2 3 3" xfId="1648" xr:uid="{8EBDEB76-6C15-4A66-9389-536AA1CFEFB5}"/>
    <cellStyle name="Yellow 2 3 4" xfId="1500" xr:uid="{A878C723-F221-411B-9E9F-DA5E9A3D963D}"/>
    <cellStyle name="Yellow 2 3 5" xfId="1580" xr:uid="{CD14A39D-E3E6-413A-AA19-EEECBD715FB6}"/>
    <cellStyle name="Yellow 2 4" xfId="1242" xr:uid="{00000000-0005-0000-0000-00008B050000}"/>
    <cellStyle name="Yellow 2 4 2" xfId="1701" xr:uid="{366FDEBA-38A9-4D47-9785-4102311366A2}"/>
    <cellStyle name="Yellow 2 4 3" xfId="1447" xr:uid="{170AE2CB-FEDE-48DA-AA49-566D3CF5E94C}"/>
    <cellStyle name="Yellow 2 4 4" xfId="1633" xr:uid="{0CC9A5FF-C6C0-416D-9890-9C335C823377}"/>
    <cellStyle name="Yellow 2 5" xfId="1646" xr:uid="{4126DF2E-665B-4DEE-B574-C1D9808782AD}"/>
    <cellStyle name="Yellow 2 6" xfId="1502" xr:uid="{8FC5E6E5-D70B-4804-AF4B-4DEED90B85EE}"/>
    <cellStyle name="Yellow 2 7" xfId="1578" xr:uid="{93FDD52D-EAC6-412C-9D20-BE83393031B4}"/>
    <cellStyle name="Yellow 3" xfId="1189" xr:uid="{00000000-0005-0000-0000-00008C050000}"/>
    <cellStyle name="Yellow 3 2" xfId="1190" xr:uid="{00000000-0005-0000-0000-00008D050000}"/>
    <cellStyle name="Yellow 3 2 2" xfId="1246" xr:uid="{00000000-0005-0000-0000-00008E050000}"/>
    <cellStyle name="Yellow 3 2 2 2" xfId="1705" xr:uid="{0CA01521-D243-4821-BF5E-0177654ED7F6}"/>
    <cellStyle name="Yellow 3 2 2 3" xfId="1443" xr:uid="{FF868127-715E-4A35-99DF-3A7412A38A8A}"/>
    <cellStyle name="Yellow 3 2 2 4" xfId="1637" xr:uid="{10B447F3-5BAE-458D-A22B-5DE027208D54}"/>
    <cellStyle name="Yellow 3 2 3" xfId="1650" xr:uid="{F40CA4FB-D6F5-4EA6-8AF6-E6DCF452DEBD}"/>
    <cellStyle name="Yellow 3 2 4" xfId="1498" xr:uid="{71B09025-0F2B-4761-9E16-A7E9312BFA62}"/>
    <cellStyle name="Yellow 3 2 5" xfId="1582" xr:uid="{9858E7AF-7576-4671-BB4D-FFF3E994A64E}"/>
    <cellStyle name="Yellow 3 3" xfId="1191" xr:uid="{00000000-0005-0000-0000-00008F050000}"/>
    <cellStyle name="Yellow 3 3 2" xfId="1247" xr:uid="{00000000-0005-0000-0000-000090050000}"/>
    <cellStyle name="Yellow 3 3 2 2" xfId="1706" xr:uid="{3B689A65-15FC-4203-AEA7-63ADCFA7DABF}"/>
    <cellStyle name="Yellow 3 3 2 3" xfId="1442" xr:uid="{5A9D3876-B02C-4475-B7B4-37E485DF1FCA}"/>
    <cellStyle name="Yellow 3 3 2 4" xfId="1638" xr:uid="{DB76DE7B-60B9-4F22-83E6-EAF107A378FC}"/>
    <cellStyle name="Yellow 3 3 3" xfId="1651" xr:uid="{2B1E31B4-F304-40C4-A74A-111EB8A87607}"/>
    <cellStyle name="Yellow 3 3 4" xfId="1497" xr:uid="{64D3D952-5760-4BE5-AB3B-68B734A0FF4D}"/>
    <cellStyle name="Yellow 3 3 5" xfId="1583" xr:uid="{F3AE2640-E9F7-4B9A-9CB3-1A80D71125A2}"/>
    <cellStyle name="Yellow 3 4" xfId="1245" xr:uid="{00000000-0005-0000-0000-000091050000}"/>
    <cellStyle name="Yellow 3 4 2" xfId="1704" xr:uid="{B6428601-16D3-4C1E-9C21-3CF2916B02C4}"/>
    <cellStyle name="Yellow 3 4 3" xfId="1444" xr:uid="{CB3E72EA-4466-40F7-ACB8-98070C83FFF5}"/>
    <cellStyle name="Yellow 3 4 4" xfId="1636" xr:uid="{558B0C92-EA44-4E23-ABCE-C4122A6E4BF8}"/>
    <cellStyle name="Yellow 3 5" xfId="1649" xr:uid="{37A144E3-8C6C-490D-9240-8ECE93AF1CBE}"/>
    <cellStyle name="Yellow 3 6" xfId="1499" xr:uid="{4CC0CA08-55CF-4A03-BD53-1EEC23F4FA11}"/>
    <cellStyle name="Yellow 3 7" xfId="1581" xr:uid="{ABE3C33E-A494-4DA7-BFA3-5859F452D677}"/>
    <cellStyle name="Yellow 4" xfId="1192" xr:uid="{00000000-0005-0000-0000-000092050000}"/>
    <cellStyle name="Yellow 4 2" xfId="1248" xr:uid="{00000000-0005-0000-0000-000093050000}"/>
    <cellStyle name="Yellow 4 2 2" xfId="1707" xr:uid="{A059B450-B79F-4DB8-AA89-87D91B0EE16F}"/>
    <cellStyle name="Yellow 4 2 3" xfId="1441" xr:uid="{FAF8BADD-8B5E-46A3-819C-5B772A236D67}"/>
    <cellStyle name="Yellow 4 2 4" xfId="1639" xr:uid="{238B3111-528A-4D39-9E7D-8D2C64BCDE4D}"/>
    <cellStyle name="Yellow 4 3" xfId="1652" xr:uid="{07DFA722-09CD-4C9F-A28C-C8B2175E43AB}"/>
    <cellStyle name="Yellow 4 4" xfId="1496" xr:uid="{86407F0D-D79F-4ED1-8937-DC013C13F542}"/>
    <cellStyle name="Yellow 4 5" xfId="1584" xr:uid="{52079DE9-98EF-428B-9C8F-D8821111A0C4}"/>
    <cellStyle name="Yellow 5" xfId="1241" xr:uid="{00000000-0005-0000-0000-000094050000}"/>
    <cellStyle name="Yellow 5 2" xfId="1700" xr:uid="{37549582-B3B7-4EB1-B229-44DFB58E18FE}"/>
    <cellStyle name="Yellow 5 3" xfId="1448" xr:uid="{C63B68A7-7829-42C8-A36F-D8444897397C}"/>
    <cellStyle name="Yellow 5 4" xfId="1632" xr:uid="{5188A366-0ED8-4031-9A8D-92030BEF95FD}"/>
    <cellStyle name="Yellow 6" xfId="1645" xr:uid="{74365945-82E7-47C2-AEF5-BCB251807D61}"/>
    <cellStyle name="Yellow 7" xfId="1503" xr:uid="{A5551D08-F98B-4B58-AB7F-349951E0B3B1}"/>
    <cellStyle name="Yellow 8" xfId="1577" xr:uid="{1911EF4C-9675-4C55-850C-0B6E5AAC597E}"/>
    <cellStyle name="樣式 1" xfId="1193" xr:uid="{00000000-0005-0000-0000-00009505000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17"/>
      </font>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hyperlink" Target="mailto:PGERARFO@pge.com" TargetMode="External"/><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38592" cy="389162"/>
    <xdr:pic>
      <xdr:nvPicPr>
        <xdr:cNvPr id="2" name="Picture 1">
          <a:extLst>
            <a:ext uri="{FF2B5EF4-FFF2-40B4-BE49-F238E27FC236}">
              <a16:creationId xmlns:a16="http://schemas.microsoft.com/office/drawing/2014/main" id="{E62C1231-A1F8-4E10-ACC3-0D1761358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90500"/>
          <a:ext cx="1438592" cy="389162"/>
        </a:xfrm>
        <a:prstGeom prst="rect">
          <a:avLst/>
        </a:prstGeom>
      </xdr:spPr>
    </xdr:pic>
    <xdr:clientData/>
  </xdr:oneCellAnchor>
  <xdr:twoCellAnchor>
    <xdr:from>
      <xdr:col>7</xdr:col>
      <xdr:colOff>400050</xdr:colOff>
      <xdr:row>7</xdr:row>
      <xdr:rowOff>28575</xdr:rowOff>
    </xdr:from>
    <xdr:to>
      <xdr:col>9</xdr:col>
      <xdr:colOff>114300</xdr:colOff>
      <xdr:row>7</xdr:row>
      <xdr:rowOff>190500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4184F73-31DF-4B1C-91D2-E863A10F4C04}"/>
            </a:ext>
          </a:extLst>
        </xdr:cNvPr>
        <xdr:cNvSpPr/>
      </xdr:nvSpPr>
      <xdr:spPr>
        <a:xfrm>
          <a:off x="5372100" y="2314575"/>
          <a:ext cx="12954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47625</xdr:colOff>
      <xdr:row>26</xdr:row>
      <xdr:rowOff>38100</xdr:rowOff>
    </xdr:from>
    <xdr:to>
      <xdr:col>5</xdr:col>
      <xdr:colOff>662363</xdr:colOff>
      <xdr:row>27</xdr:row>
      <xdr:rowOff>152399</xdr:rowOff>
    </xdr:to>
    <xdr:pic>
      <xdr:nvPicPr>
        <xdr:cNvPr id="6" name="Picture 5">
          <a:extLst>
            <a:ext uri="{FF2B5EF4-FFF2-40B4-BE49-F238E27FC236}">
              <a16:creationId xmlns:a16="http://schemas.microsoft.com/office/drawing/2014/main" id="{CCC45DFA-5DBC-4EF1-96CF-12C76E3D7B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 y="5019675"/>
          <a:ext cx="3027738" cy="304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7</xdr:col>
      <xdr:colOff>471863</xdr:colOff>
      <xdr:row>30</xdr:row>
      <xdr:rowOff>130175</xdr:rowOff>
    </xdr:to>
    <xdr:pic>
      <xdr:nvPicPr>
        <xdr:cNvPr id="7" name="Picture 6">
          <a:extLst>
            <a:ext uri="{FF2B5EF4-FFF2-40B4-BE49-F238E27FC236}">
              <a16:creationId xmlns:a16="http://schemas.microsoft.com/office/drawing/2014/main" id="{C912779D-F2F7-4F0F-A1E1-B9092E91034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450" y="5467350"/>
          <a:ext cx="4466013"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33252</xdr:colOff>
      <xdr:row>5</xdr:row>
      <xdr:rowOff>0</xdr:rowOff>
    </xdr:from>
    <xdr:to>
      <xdr:col>9</xdr:col>
      <xdr:colOff>206433</xdr:colOff>
      <xdr:row>5</xdr:row>
      <xdr:rowOff>212090</xdr:rowOff>
    </xdr:to>
    <xdr:pic>
      <xdr:nvPicPr>
        <xdr:cNvPr id="8" name="Picture 7">
          <a:extLst>
            <a:ext uri="{FF2B5EF4-FFF2-40B4-BE49-F238E27FC236}">
              <a16:creationId xmlns:a16="http://schemas.microsoft.com/office/drawing/2014/main" id="{F812F2A5-EFD0-417C-9732-877CDBB11E72}"/>
            </a:ext>
          </a:extLst>
        </xdr:cNvPr>
        <xdr:cNvPicPr>
          <a:picLocks noChangeAspect="1"/>
        </xdr:cNvPicPr>
      </xdr:nvPicPr>
      <xdr:blipFill>
        <a:blip xmlns:r="http://schemas.openxmlformats.org/officeDocument/2006/relationships" r:embed="rId5"/>
        <a:stretch>
          <a:fillRect/>
        </a:stretch>
      </xdr:blipFill>
      <xdr:spPr>
        <a:xfrm>
          <a:off x="204702" y="923925"/>
          <a:ext cx="5735781" cy="212090"/>
        </a:xfrm>
        <a:prstGeom prst="rect">
          <a:avLst/>
        </a:prstGeom>
      </xdr:spPr>
    </xdr:pic>
    <xdr:clientData/>
  </xdr:twoCellAnchor>
  <xdr:twoCellAnchor editAs="oneCell">
    <xdr:from>
      <xdr:col>2</xdr:col>
      <xdr:colOff>24939</xdr:colOff>
      <xdr:row>7</xdr:row>
      <xdr:rowOff>16626</xdr:rowOff>
    </xdr:from>
    <xdr:to>
      <xdr:col>7</xdr:col>
      <xdr:colOff>625649</xdr:colOff>
      <xdr:row>7</xdr:row>
      <xdr:rowOff>226811</xdr:rowOff>
    </xdr:to>
    <xdr:pic>
      <xdr:nvPicPr>
        <xdr:cNvPr id="9" name="Picture 8">
          <a:extLst>
            <a:ext uri="{FF2B5EF4-FFF2-40B4-BE49-F238E27FC236}">
              <a16:creationId xmlns:a16="http://schemas.microsoft.com/office/drawing/2014/main" id="{8F4F3C27-AFB0-4759-B1A6-904D314CBD69}"/>
            </a:ext>
          </a:extLst>
        </xdr:cNvPr>
        <xdr:cNvPicPr>
          <a:picLocks noChangeAspect="1"/>
        </xdr:cNvPicPr>
      </xdr:nvPicPr>
      <xdr:blipFill>
        <a:blip xmlns:r="http://schemas.openxmlformats.org/officeDocument/2006/relationships" r:embed="rId6"/>
        <a:stretch>
          <a:fillRect/>
        </a:stretch>
      </xdr:blipFill>
      <xdr:spPr>
        <a:xfrm>
          <a:off x="196389" y="1407276"/>
          <a:ext cx="4598035" cy="207010"/>
        </a:xfrm>
        <a:prstGeom prst="rect">
          <a:avLst/>
        </a:prstGeom>
      </xdr:spPr>
    </xdr:pic>
    <xdr:clientData/>
  </xdr:twoCellAnchor>
  <xdr:twoCellAnchor editAs="oneCell">
    <xdr:from>
      <xdr:col>3</xdr:col>
      <xdr:colOff>16626</xdr:colOff>
      <xdr:row>18</xdr:row>
      <xdr:rowOff>16626</xdr:rowOff>
    </xdr:from>
    <xdr:to>
      <xdr:col>5</xdr:col>
      <xdr:colOff>433648</xdr:colOff>
      <xdr:row>21</xdr:row>
      <xdr:rowOff>128617</xdr:rowOff>
    </xdr:to>
    <xdr:pic>
      <xdr:nvPicPr>
        <xdr:cNvPr id="10" name="Picture 9">
          <a:extLst>
            <a:ext uri="{FF2B5EF4-FFF2-40B4-BE49-F238E27FC236}">
              <a16:creationId xmlns:a16="http://schemas.microsoft.com/office/drawing/2014/main" id="{492783A8-7FF6-4B1C-AA11-A11BE25807F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73826" y="3502776"/>
          <a:ext cx="2039447" cy="68349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28575</xdr:rowOff>
    </xdr:from>
    <xdr:ext cx="1830161" cy="504825"/>
    <xdr:pic>
      <xdr:nvPicPr>
        <xdr:cNvPr id="2" name="BidID" descr="PGELogo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8575"/>
          <a:ext cx="183016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1830161" cy="504825"/>
    <xdr:pic>
      <xdr:nvPicPr>
        <xdr:cNvPr id="2" name="BidID" descr="PGELogo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034" y="0"/>
          <a:ext cx="183016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162313</xdr:colOff>
      <xdr:row>0</xdr:row>
      <xdr:rowOff>67063</xdr:rowOff>
    </xdr:from>
    <xdr:ext cx="1664931" cy="486443"/>
    <xdr:pic>
      <xdr:nvPicPr>
        <xdr:cNvPr id="2" name="Picture 5324" descr="PGELogo2">
          <a:extLst>
            <a:ext uri="{FF2B5EF4-FFF2-40B4-BE49-F238E27FC236}">
              <a16:creationId xmlns:a16="http://schemas.microsoft.com/office/drawing/2014/main" id="{B321527C-5135-42DD-BE01-F3EF647E5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313" y="67063"/>
          <a:ext cx="1664931" cy="486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830161" cy="504825"/>
    <xdr:pic>
      <xdr:nvPicPr>
        <xdr:cNvPr id="2" name="BidID" descr="PGELogo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0"/>
          <a:ext cx="183016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830161" cy="504825"/>
    <xdr:pic>
      <xdr:nvPicPr>
        <xdr:cNvPr id="2" name="BidID" descr="PGELogo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3016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utility.pge.com/Users/DxOp/AppData/Local/Microsoft/Windows/Temporary%20Internet%20Files/Content.Outlook/G1C6T2T7/ES%20Offer/ES_2016_Offer_Form_565.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utility.pge.com/Users/DxOp/AppData/Local/Microsoft/Windows/Temporary%20Internet%20Files/Content.Outlook/G1C6T2T7/ES%20Offer/CAES_ES_2016_097.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s.utility.pge.com/regrel/CSD/DR_OIR/Shared/01%202013%20Demand%20Response%20OIR/250%20DR%20Auction%20Mechanism/2018%20DRAM%20RFO/2018%20DRAM_EvaluationSpreadsheet_ver2.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s.utility.pge.com/sites/ep/RE/CS/Solicitations/formdev/2018calmet/Documents/CAES_ES_2016_097.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ps.utility.pge.com/EP_DEV/OCEI/RA_OfferForm/SupplyChainTab/OCEI_EE_RG_1016_Release01.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s.utility.pge.com/Users/RZBQ/Downloads/LSA_2018_Release_01_001.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airfield09\ep_db\EP_DEV\RA_Processing\DEV_AMWV\Harvester_Phase02\OfferFormBeta\RA_Offer_2_Beta_02.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mwv/Downloads/Appendix%20B_RA%20Bid%20Form_2019%20Multi-Year%20RA%20Solicitation%20Phase%202_FINAL%20(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alidation"/>
      <sheetName val="Offer_Form_Sequence_Help"/>
      <sheetName val="Participant_Information"/>
      <sheetName val="Project_Information"/>
      <sheetName val="Operating_Information"/>
      <sheetName val="Development_Experience"/>
      <sheetName val="Capacity_Storage_Agreement"/>
      <sheetName val="RA_Offers_Only"/>
      <sheetName val="Third_Party_BTM"/>
      <sheetName val="PSA_Offers_Only"/>
      <sheetName val="Degradation"/>
      <sheetName val="Supply_Chain_Responsibility"/>
      <sheetName val="Data_Validation"/>
      <sheetName val="ErrorLog"/>
      <sheetName val="Index"/>
    </sheetNames>
    <sheetDataSet>
      <sheetData sheetId="0"/>
      <sheetData sheetId="1">
        <row r="13">
          <cell r="Q13">
            <v>0</v>
          </cell>
        </row>
        <row r="14">
          <cell r="Q14">
            <v>0</v>
          </cell>
        </row>
        <row r="15">
          <cell r="Q15">
            <v>0</v>
          </cell>
        </row>
        <row r="16">
          <cell r="Q16">
            <v>0</v>
          </cell>
        </row>
        <row r="17">
          <cell r="Q17">
            <v>0</v>
          </cell>
        </row>
      </sheetData>
      <sheetData sheetId="2"/>
      <sheetData sheetId="3">
        <row r="10">
          <cell r="G10" t="str">
            <v>&lt;Choose&gt;</v>
          </cell>
          <cell r="P10" t="str">
            <v>&lt;Choose&gt;</v>
          </cell>
        </row>
        <row r="18">
          <cell r="N18">
            <v>0</v>
          </cell>
        </row>
        <row r="23">
          <cell r="E23" t="str">
            <v>&lt;Choose&gt;</v>
          </cell>
        </row>
        <row r="24">
          <cell r="E24" t="str">
            <v>&lt;Choose&gt;</v>
          </cell>
        </row>
        <row r="25">
          <cell r="E25" t="str">
            <v>&lt;Choose&gt;</v>
          </cell>
        </row>
        <row r="26">
          <cell r="E26" t="str">
            <v>&lt;Choose&gt;</v>
          </cell>
        </row>
      </sheetData>
      <sheetData sheetId="4">
        <row r="10">
          <cell r="C10" t="str">
            <v>&lt;Choose&gt;</v>
          </cell>
          <cell r="U10" t="str">
            <v>__0&lt;_of_0</v>
          </cell>
        </row>
        <row r="12">
          <cell r="E12" t="str">
            <v/>
          </cell>
        </row>
        <row r="14">
          <cell r="E14" t="str">
            <v>&lt;Choose&gt;</v>
          </cell>
        </row>
        <row r="19">
          <cell r="C19" t="str">
            <v>&lt;Choose&gt;</v>
          </cell>
        </row>
        <row r="20">
          <cell r="E20">
            <v>0</v>
          </cell>
        </row>
        <row r="23">
          <cell r="M23">
            <v>0</v>
          </cell>
          <cell r="N23">
            <v>0</v>
          </cell>
          <cell r="O23">
            <v>0</v>
          </cell>
        </row>
        <row r="24">
          <cell r="N24">
            <v>0</v>
          </cell>
        </row>
        <row r="25">
          <cell r="N25">
            <v>0</v>
          </cell>
        </row>
        <row r="28">
          <cell r="E28" t="str">
            <v>&lt;Choose&gt;</v>
          </cell>
        </row>
        <row r="33">
          <cell r="E33">
            <v>0</v>
          </cell>
          <cell r="H33">
            <v>0</v>
          </cell>
          <cell r="I33">
            <v>0</v>
          </cell>
        </row>
        <row r="46">
          <cell r="G46" t="str">
            <v>&lt;Choose&gt;</v>
          </cell>
        </row>
        <row r="52">
          <cell r="C52" t="str">
            <v>&lt;Choose&gt;</v>
          </cell>
        </row>
        <row r="54">
          <cell r="D54" t="str">
            <v>&lt;Choose&gt;</v>
          </cell>
        </row>
        <row r="56">
          <cell r="H56" t="str">
            <v>&lt;Choose&gt;</v>
          </cell>
        </row>
        <row r="58">
          <cell r="H58" t="str">
            <v>&lt;Choose&gt;</v>
          </cell>
        </row>
        <row r="66">
          <cell r="D66" t="str">
            <v>&lt;Choose&gt;</v>
          </cell>
        </row>
        <row r="75">
          <cell r="F75" t="str">
            <v>&lt;Choose&gt;</v>
          </cell>
        </row>
        <row r="96">
          <cell r="D96" t="str">
            <v>&lt;Choose&gt;</v>
          </cell>
        </row>
        <row r="97">
          <cell r="D97" t="str">
            <v>&lt;Choose&gt;</v>
          </cell>
        </row>
        <row r="101">
          <cell r="D101" t="str">
            <v>&lt;Choose&gt;</v>
          </cell>
          <cell r="F101">
            <v>0</v>
          </cell>
        </row>
        <row r="102">
          <cell r="E102" t="str">
            <v>&lt;Choose&gt;</v>
          </cell>
        </row>
        <row r="103">
          <cell r="E103" t="str">
            <v>&lt;Choose&gt;</v>
          </cell>
        </row>
        <row r="106">
          <cell r="D106" t="str">
            <v>&lt;Choose&gt;</v>
          </cell>
        </row>
        <row r="107">
          <cell r="D107" t="str">
            <v>&lt;Choose&gt;</v>
          </cell>
        </row>
        <row r="118">
          <cell r="E118">
            <v>0</v>
          </cell>
        </row>
        <row r="119">
          <cell r="E119">
            <v>0</v>
          </cell>
        </row>
        <row r="129">
          <cell r="B129" t="str">
            <v>&lt;Choose&gt;</v>
          </cell>
        </row>
        <row r="134">
          <cell r="D134" t="str">
            <v>&lt;Choose&gt;</v>
          </cell>
          <cell r="E134">
            <v>0</v>
          </cell>
        </row>
        <row r="140">
          <cell r="D140" t="str">
            <v>&lt;Choose&gt;</v>
          </cell>
        </row>
        <row r="145">
          <cell r="D145" t="str">
            <v>&lt;Choose&gt;</v>
          </cell>
        </row>
        <row r="152">
          <cell r="E152" t="str">
            <v>&lt;Choose&gt;</v>
          </cell>
        </row>
        <row r="154">
          <cell r="E154" t="str">
            <v>&lt;Choose&gt;</v>
          </cell>
        </row>
        <row r="160">
          <cell r="E160" t="str">
            <v>&lt;Choose&gt;</v>
          </cell>
        </row>
        <row r="163">
          <cell r="E163" t="str">
            <v>&lt;Choose&gt;</v>
          </cell>
        </row>
      </sheetData>
      <sheetData sheetId="5">
        <row r="16">
          <cell r="C16">
            <v>0</v>
          </cell>
          <cell r="E16" t="str">
            <v>&lt;Choose&gt;</v>
          </cell>
          <cell r="F16">
            <v>0</v>
          </cell>
          <cell r="G16">
            <v>0</v>
          </cell>
          <cell r="H16">
            <v>0</v>
          </cell>
          <cell r="I16">
            <v>0</v>
          </cell>
          <cell r="J16">
            <v>0</v>
          </cell>
          <cell r="K16">
            <v>0</v>
          </cell>
          <cell r="L16">
            <v>0</v>
          </cell>
          <cell r="M16">
            <v>0</v>
          </cell>
          <cell r="N16">
            <v>0</v>
          </cell>
          <cell r="O16">
            <v>0</v>
          </cell>
          <cell r="P16">
            <v>0</v>
          </cell>
          <cell r="Q16">
            <v>0</v>
          </cell>
        </row>
        <row r="17">
          <cell r="C17">
            <v>0</v>
          </cell>
          <cell r="E17" t="str">
            <v>&lt;Choose&gt;</v>
          </cell>
          <cell r="F17">
            <v>0</v>
          </cell>
          <cell r="G17">
            <v>0</v>
          </cell>
          <cell r="H17">
            <v>0</v>
          </cell>
          <cell r="I17">
            <v>0</v>
          </cell>
          <cell r="J17">
            <v>0</v>
          </cell>
          <cell r="K17">
            <v>0</v>
          </cell>
          <cell r="L17">
            <v>0</v>
          </cell>
          <cell r="M17">
            <v>0</v>
          </cell>
          <cell r="N17">
            <v>0</v>
          </cell>
          <cell r="O17">
            <v>0</v>
          </cell>
          <cell r="P17">
            <v>0</v>
          </cell>
          <cell r="Q17">
            <v>0</v>
          </cell>
        </row>
        <row r="19">
          <cell r="C19">
            <v>0</v>
          </cell>
          <cell r="E19" t="str">
            <v>&lt;Choose&gt;</v>
          </cell>
          <cell r="F19">
            <v>0</v>
          </cell>
          <cell r="G19">
            <v>0</v>
          </cell>
          <cell r="H19">
            <v>0</v>
          </cell>
          <cell r="I19">
            <v>0</v>
          </cell>
          <cell r="J19">
            <v>0</v>
          </cell>
          <cell r="K19">
            <v>0</v>
          </cell>
          <cell r="L19">
            <v>0</v>
          </cell>
          <cell r="M19">
            <v>0</v>
          </cell>
          <cell r="N19">
            <v>0</v>
          </cell>
          <cell r="O19">
            <v>0</v>
          </cell>
          <cell r="P19">
            <v>0</v>
          </cell>
          <cell r="Q19">
            <v>0</v>
          </cell>
        </row>
        <row r="20">
          <cell r="C20">
            <v>0</v>
          </cell>
          <cell r="E20" t="str">
            <v>&lt;Choose&gt;</v>
          </cell>
          <cell r="F20">
            <v>0</v>
          </cell>
          <cell r="G20">
            <v>0</v>
          </cell>
          <cell r="H20">
            <v>0</v>
          </cell>
          <cell r="I20">
            <v>0</v>
          </cell>
          <cell r="J20">
            <v>0</v>
          </cell>
          <cell r="K20">
            <v>0</v>
          </cell>
          <cell r="L20">
            <v>0</v>
          </cell>
          <cell r="M20">
            <v>0</v>
          </cell>
          <cell r="N20">
            <v>0</v>
          </cell>
          <cell r="O20">
            <v>0</v>
          </cell>
          <cell r="P20">
            <v>0</v>
          </cell>
          <cell r="Q20">
            <v>0</v>
          </cell>
        </row>
        <row r="21">
          <cell r="C21">
            <v>0</v>
          </cell>
          <cell r="E21" t="str">
            <v>&lt;Choose&gt;</v>
          </cell>
          <cell r="F21">
            <v>0</v>
          </cell>
          <cell r="G21">
            <v>0</v>
          </cell>
          <cell r="H21">
            <v>0</v>
          </cell>
          <cell r="I21">
            <v>0</v>
          </cell>
          <cell r="J21">
            <v>0</v>
          </cell>
          <cell r="K21">
            <v>0</v>
          </cell>
          <cell r="L21">
            <v>0</v>
          </cell>
          <cell r="M21">
            <v>0</v>
          </cell>
          <cell r="N21">
            <v>0</v>
          </cell>
          <cell r="O21">
            <v>0</v>
          </cell>
          <cell r="P21">
            <v>0</v>
          </cell>
          <cell r="Q21">
            <v>0</v>
          </cell>
        </row>
        <row r="22">
          <cell r="C22">
            <v>0</v>
          </cell>
          <cell r="E22" t="str">
            <v>&lt;Choose&gt;</v>
          </cell>
          <cell r="F22">
            <v>0</v>
          </cell>
          <cell r="G22">
            <v>0</v>
          </cell>
          <cell r="H22">
            <v>0</v>
          </cell>
          <cell r="I22">
            <v>0</v>
          </cell>
          <cell r="J22">
            <v>0</v>
          </cell>
          <cell r="K22">
            <v>0</v>
          </cell>
          <cell r="L22">
            <v>0</v>
          </cell>
          <cell r="M22">
            <v>0</v>
          </cell>
          <cell r="N22">
            <v>0</v>
          </cell>
          <cell r="O22">
            <v>0</v>
          </cell>
          <cell r="P22">
            <v>0</v>
          </cell>
          <cell r="Q22">
            <v>0</v>
          </cell>
        </row>
        <row r="23">
          <cell r="C23">
            <v>0</v>
          </cell>
          <cell r="E23" t="str">
            <v>&lt;Choose&gt;</v>
          </cell>
          <cell r="F23">
            <v>0</v>
          </cell>
          <cell r="G23">
            <v>0</v>
          </cell>
          <cell r="H23">
            <v>0</v>
          </cell>
          <cell r="I23">
            <v>0</v>
          </cell>
          <cell r="J23">
            <v>0</v>
          </cell>
          <cell r="K23">
            <v>0</v>
          </cell>
          <cell r="L23">
            <v>0</v>
          </cell>
          <cell r="M23">
            <v>0</v>
          </cell>
          <cell r="N23">
            <v>0</v>
          </cell>
          <cell r="O23">
            <v>0</v>
          </cell>
          <cell r="P23">
            <v>0</v>
          </cell>
          <cell r="Q23">
            <v>0</v>
          </cell>
        </row>
        <row r="24">
          <cell r="C24">
            <v>0</v>
          </cell>
          <cell r="E24" t="str">
            <v>&lt;Choose&gt;</v>
          </cell>
          <cell r="F24">
            <v>0</v>
          </cell>
          <cell r="G24">
            <v>0</v>
          </cell>
          <cell r="H24">
            <v>0</v>
          </cell>
          <cell r="I24">
            <v>0</v>
          </cell>
          <cell r="J24">
            <v>0</v>
          </cell>
          <cell r="K24">
            <v>0</v>
          </cell>
          <cell r="L24">
            <v>0</v>
          </cell>
          <cell r="M24">
            <v>0</v>
          </cell>
          <cell r="N24">
            <v>0</v>
          </cell>
          <cell r="O24">
            <v>0</v>
          </cell>
          <cell r="P24">
            <v>0</v>
          </cell>
          <cell r="Q24">
            <v>0</v>
          </cell>
        </row>
        <row r="25">
          <cell r="C25">
            <v>0</v>
          </cell>
        </row>
        <row r="27">
          <cell r="C27">
            <v>0</v>
          </cell>
          <cell r="E27" t="str">
            <v>&lt;Choose&gt;</v>
          </cell>
          <cell r="F27">
            <v>0</v>
          </cell>
          <cell r="G27">
            <v>0</v>
          </cell>
          <cell r="H27">
            <v>0</v>
          </cell>
          <cell r="I27">
            <v>0</v>
          </cell>
          <cell r="J27">
            <v>0</v>
          </cell>
          <cell r="K27">
            <v>0</v>
          </cell>
          <cell r="L27">
            <v>0</v>
          </cell>
          <cell r="M27">
            <v>0</v>
          </cell>
          <cell r="N27">
            <v>0</v>
          </cell>
          <cell r="O27">
            <v>0</v>
          </cell>
          <cell r="P27">
            <v>0</v>
          </cell>
          <cell r="Q27">
            <v>0</v>
          </cell>
        </row>
        <row r="28">
          <cell r="C28">
            <v>0</v>
          </cell>
          <cell r="E28" t="str">
            <v>&lt;Choose&gt;</v>
          </cell>
          <cell r="F28">
            <v>0</v>
          </cell>
          <cell r="G28">
            <v>0</v>
          </cell>
          <cell r="H28">
            <v>0</v>
          </cell>
          <cell r="I28">
            <v>0</v>
          </cell>
          <cell r="J28">
            <v>0</v>
          </cell>
          <cell r="K28">
            <v>0</v>
          </cell>
          <cell r="L28">
            <v>0</v>
          </cell>
          <cell r="M28">
            <v>0</v>
          </cell>
          <cell r="N28">
            <v>0</v>
          </cell>
          <cell r="O28">
            <v>0</v>
          </cell>
          <cell r="P28">
            <v>0</v>
          </cell>
          <cell r="Q28">
            <v>0</v>
          </cell>
        </row>
        <row r="29">
          <cell r="C29">
            <v>0</v>
          </cell>
          <cell r="E29" t="str">
            <v>&lt;Choose&gt;</v>
          </cell>
          <cell r="F29">
            <v>0</v>
          </cell>
          <cell r="G29">
            <v>0</v>
          </cell>
          <cell r="H29">
            <v>0</v>
          </cell>
          <cell r="I29">
            <v>0</v>
          </cell>
          <cell r="J29">
            <v>0</v>
          </cell>
          <cell r="K29">
            <v>0</v>
          </cell>
          <cell r="L29">
            <v>0</v>
          </cell>
          <cell r="M29">
            <v>0</v>
          </cell>
          <cell r="N29">
            <v>0</v>
          </cell>
          <cell r="O29">
            <v>0</v>
          </cell>
          <cell r="P29">
            <v>0</v>
          </cell>
          <cell r="Q29">
            <v>0</v>
          </cell>
        </row>
        <row r="31">
          <cell r="C31">
            <v>0</v>
          </cell>
          <cell r="E31" t="str">
            <v>&lt;Choose&gt;</v>
          </cell>
          <cell r="F31">
            <v>0</v>
          </cell>
          <cell r="G31">
            <v>0</v>
          </cell>
          <cell r="H31">
            <v>0</v>
          </cell>
          <cell r="I31">
            <v>0</v>
          </cell>
          <cell r="J31">
            <v>0</v>
          </cell>
          <cell r="K31">
            <v>0</v>
          </cell>
          <cell r="L31">
            <v>0</v>
          </cell>
          <cell r="M31">
            <v>0</v>
          </cell>
          <cell r="N31">
            <v>0</v>
          </cell>
          <cell r="O31">
            <v>0</v>
          </cell>
          <cell r="P31">
            <v>0</v>
          </cell>
          <cell r="Q31">
            <v>0</v>
          </cell>
        </row>
        <row r="32">
          <cell r="C32">
            <v>0</v>
          </cell>
          <cell r="E32" t="str">
            <v>&lt;Choose&gt;</v>
          </cell>
          <cell r="F32">
            <v>0</v>
          </cell>
          <cell r="G32">
            <v>0</v>
          </cell>
          <cell r="H32">
            <v>0</v>
          </cell>
          <cell r="I32">
            <v>0</v>
          </cell>
          <cell r="J32">
            <v>0</v>
          </cell>
          <cell r="K32">
            <v>0</v>
          </cell>
          <cell r="L32">
            <v>0</v>
          </cell>
          <cell r="M32">
            <v>0</v>
          </cell>
          <cell r="N32">
            <v>0</v>
          </cell>
          <cell r="O32">
            <v>0</v>
          </cell>
          <cell r="P32">
            <v>0</v>
          </cell>
          <cell r="Q32">
            <v>0</v>
          </cell>
        </row>
        <row r="33">
          <cell r="C33">
            <v>0</v>
          </cell>
          <cell r="E33" t="str">
            <v>&lt;Choose&gt;</v>
          </cell>
          <cell r="F33">
            <v>0</v>
          </cell>
          <cell r="G33">
            <v>0</v>
          </cell>
          <cell r="H33">
            <v>0</v>
          </cell>
          <cell r="I33">
            <v>0</v>
          </cell>
          <cell r="J33">
            <v>0</v>
          </cell>
          <cell r="K33">
            <v>0</v>
          </cell>
          <cell r="L33">
            <v>0</v>
          </cell>
          <cell r="M33">
            <v>0</v>
          </cell>
          <cell r="N33">
            <v>0</v>
          </cell>
          <cell r="O33">
            <v>0</v>
          </cell>
          <cell r="P33">
            <v>0</v>
          </cell>
          <cell r="Q33">
            <v>0</v>
          </cell>
        </row>
        <row r="37">
          <cell r="C37">
            <v>0</v>
          </cell>
          <cell r="E37" t="str">
            <v>&lt;Choose&gt;</v>
          </cell>
          <cell r="F37">
            <v>0</v>
          </cell>
          <cell r="G37">
            <v>0</v>
          </cell>
          <cell r="H37">
            <v>0</v>
          </cell>
          <cell r="I37">
            <v>0</v>
          </cell>
          <cell r="J37">
            <v>0</v>
          </cell>
          <cell r="K37">
            <v>0</v>
          </cell>
          <cell r="L37">
            <v>0</v>
          </cell>
          <cell r="M37">
            <v>0</v>
          </cell>
          <cell r="N37">
            <v>0</v>
          </cell>
          <cell r="O37">
            <v>0</v>
          </cell>
          <cell r="P37">
            <v>0</v>
          </cell>
          <cell r="Q37">
            <v>0</v>
          </cell>
        </row>
        <row r="38">
          <cell r="C38">
            <v>0</v>
          </cell>
          <cell r="E38" t="str">
            <v>&lt;Choose&gt;</v>
          </cell>
          <cell r="F38">
            <v>0</v>
          </cell>
          <cell r="G38">
            <v>0</v>
          </cell>
          <cell r="H38">
            <v>0</v>
          </cell>
          <cell r="I38">
            <v>0</v>
          </cell>
          <cell r="J38">
            <v>0</v>
          </cell>
          <cell r="K38">
            <v>0</v>
          </cell>
          <cell r="L38">
            <v>0</v>
          </cell>
          <cell r="M38">
            <v>0</v>
          </cell>
          <cell r="N38">
            <v>0</v>
          </cell>
          <cell r="O38">
            <v>0</v>
          </cell>
          <cell r="P38">
            <v>0</v>
          </cell>
          <cell r="Q38">
            <v>0</v>
          </cell>
        </row>
        <row r="63">
          <cell r="Q63" t="str">
            <v>&lt;Choose&gt;</v>
          </cell>
        </row>
        <row r="66">
          <cell r="D66" t="str">
            <v>No</v>
          </cell>
        </row>
        <row r="69">
          <cell r="H69" t="str">
            <v>&lt;Choose&gt;</v>
          </cell>
        </row>
        <row r="70">
          <cell r="H70" t="str">
            <v>&lt;Choose&gt;</v>
          </cell>
        </row>
        <row r="93">
          <cell r="F93" t="str">
            <v>&lt;Choose&gt;</v>
          </cell>
        </row>
        <row r="98">
          <cell r="K98" t="str">
            <v>&lt;Choose&gt;</v>
          </cell>
          <cell r="Q98">
            <v>0</v>
          </cell>
        </row>
        <row r="105">
          <cell r="M105">
            <v>0</v>
          </cell>
        </row>
        <row r="110">
          <cell r="N110" t="str">
            <v>&lt;Choose&gt;</v>
          </cell>
          <cell r="Q110">
            <v>0</v>
          </cell>
        </row>
        <row r="116">
          <cell r="M116" t="str">
            <v/>
          </cell>
        </row>
        <row r="121">
          <cell r="M121" t="str">
            <v/>
          </cell>
        </row>
        <row r="125">
          <cell r="M125" t="str">
            <v/>
          </cell>
          <cell r="Q125" t="str">
            <v/>
          </cell>
        </row>
        <row r="126">
          <cell r="M126" t="str">
            <v/>
          </cell>
          <cell r="Q126" t="str">
            <v/>
          </cell>
        </row>
      </sheetData>
      <sheetData sheetId="6">
        <row r="7">
          <cell r="C7" t="str">
            <v>&lt;Choose&gt;</v>
          </cell>
        </row>
        <row r="8">
          <cell r="C8" t="str">
            <v>&lt;Choose&gt;</v>
          </cell>
        </row>
        <row r="9">
          <cell r="C9" t="str">
            <v>&lt;Choose&gt;</v>
          </cell>
        </row>
        <row r="10">
          <cell r="C10" t="str">
            <v>&lt;Choose&gt;</v>
          </cell>
        </row>
        <row r="11">
          <cell r="C11" t="str">
            <v>&lt;Choose&gt;</v>
          </cell>
        </row>
        <row r="12">
          <cell r="C12" t="str">
            <v>&lt;Choose&gt;</v>
          </cell>
        </row>
      </sheetData>
      <sheetData sheetId="7">
        <row r="32">
          <cell r="K32" t="str">
            <v>&lt;Choose&gt;</v>
          </cell>
        </row>
        <row r="35">
          <cell r="B35">
            <v>1</v>
          </cell>
          <cell r="C35">
            <v>1</v>
          </cell>
          <cell r="D35" t="str">
            <v/>
          </cell>
          <cell r="F35" t="str">
            <v/>
          </cell>
        </row>
        <row r="36">
          <cell r="B36" t="str">
            <v/>
          </cell>
          <cell r="D36" t="str">
            <v/>
          </cell>
          <cell r="F36" t="str">
            <v/>
          </cell>
        </row>
        <row r="37">
          <cell r="B37" t="str">
            <v/>
          </cell>
          <cell r="D37" t="str">
            <v/>
          </cell>
          <cell r="F37" t="str">
            <v/>
          </cell>
        </row>
        <row r="38">
          <cell r="B38" t="str">
            <v/>
          </cell>
          <cell r="D38" t="str">
            <v/>
          </cell>
          <cell r="F38" t="str">
            <v/>
          </cell>
        </row>
        <row r="39">
          <cell r="B39" t="str">
            <v/>
          </cell>
          <cell r="D39" t="str">
            <v/>
          </cell>
          <cell r="F39" t="str">
            <v/>
          </cell>
        </row>
        <row r="40">
          <cell r="B40" t="str">
            <v/>
          </cell>
          <cell r="D40" t="str">
            <v/>
          </cell>
          <cell r="F40" t="str">
            <v/>
          </cell>
        </row>
        <row r="41">
          <cell r="B41" t="str">
            <v/>
          </cell>
          <cell r="D41" t="str">
            <v/>
          </cell>
          <cell r="F41" t="str">
            <v/>
          </cell>
        </row>
        <row r="42">
          <cell r="B42" t="str">
            <v/>
          </cell>
          <cell r="D42" t="str">
            <v/>
          </cell>
          <cell r="F42" t="str">
            <v/>
          </cell>
        </row>
        <row r="43">
          <cell r="B43" t="str">
            <v/>
          </cell>
          <cell r="D43" t="str">
            <v/>
          </cell>
          <cell r="F43" t="str">
            <v/>
          </cell>
        </row>
        <row r="44">
          <cell r="B44" t="str">
            <v/>
          </cell>
          <cell r="D44" t="str">
            <v/>
          </cell>
          <cell r="F44" t="str">
            <v/>
          </cell>
        </row>
        <row r="50">
          <cell r="B50">
            <v>1</v>
          </cell>
        </row>
        <row r="51">
          <cell r="B51" t="str">
            <v/>
          </cell>
        </row>
        <row r="52">
          <cell r="B52" t="str">
            <v/>
          </cell>
        </row>
        <row r="53">
          <cell r="B53" t="str">
            <v/>
          </cell>
        </row>
        <row r="54">
          <cell r="B54" t="str">
            <v/>
          </cell>
        </row>
        <row r="55">
          <cell r="B55" t="str">
            <v/>
          </cell>
        </row>
        <row r="56">
          <cell r="B56" t="str">
            <v/>
          </cell>
        </row>
        <row r="57">
          <cell r="B57" t="str">
            <v/>
          </cell>
        </row>
        <row r="58">
          <cell r="B58" t="str">
            <v/>
          </cell>
        </row>
        <row r="59">
          <cell r="B59" t="str">
            <v/>
          </cell>
        </row>
        <row r="60">
          <cell r="B60" t="str">
            <v/>
          </cell>
        </row>
        <row r="61">
          <cell r="B61" t="str">
            <v/>
          </cell>
        </row>
        <row r="62">
          <cell r="B62" t="str">
            <v/>
          </cell>
        </row>
        <row r="63">
          <cell r="B63" t="str">
            <v/>
          </cell>
        </row>
        <row r="64">
          <cell r="B64" t="str">
            <v/>
          </cell>
        </row>
        <row r="65">
          <cell r="B65" t="str">
            <v/>
          </cell>
        </row>
        <row r="66">
          <cell r="B66" t="str">
            <v/>
          </cell>
        </row>
        <row r="67">
          <cell r="B67" t="str">
            <v/>
          </cell>
        </row>
        <row r="68">
          <cell r="B68" t="str">
            <v/>
          </cell>
        </row>
        <row r="69">
          <cell r="B69" t="str">
            <v/>
          </cell>
        </row>
        <row r="70">
          <cell r="B70" t="str">
            <v/>
          </cell>
        </row>
        <row r="71">
          <cell r="B71" t="str">
            <v/>
          </cell>
        </row>
        <row r="72">
          <cell r="B72" t="str">
            <v/>
          </cell>
        </row>
        <row r="73">
          <cell r="B73" t="str">
            <v/>
          </cell>
        </row>
        <row r="74">
          <cell r="B74" t="str">
            <v/>
          </cell>
        </row>
        <row r="75">
          <cell r="B75" t="str">
            <v/>
          </cell>
        </row>
        <row r="76">
          <cell r="B76" t="str">
            <v/>
          </cell>
        </row>
        <row r="77">
          <cell r="B77" t="str">
            <v/>
          </cell>
        </row>
        <row r="78">
          <cell r="B78" t="str">
            <v/>
          </cell>
        </row>
        <row r="79">
          <cell r="B79" t="str">
            <v/>
          </cell>
        </row>
        <row r="106">
          <cell r="AH106">
            <v>0</v>
          </cell>
        </row>
      </sheetData>
      <sheetData sheetId="8">
        <row r="32">
          <cell r="K32" t="str">
            <v>&lt;Choose&gt;</v>
          </cell>
        </row>
        <row r="35">
          <cell r="B35">
            <v>1</v>
          </cell>
          <cell r="C35">
            <v>1</v>
          </cell>
          <cell r="D35" t="str">
            <v/>
          </cell>
          <cell r="F35" t="str">
            <v/>
          </cell>
        </row>
        <row r="36">
          <cell r="B36" t="str">
            <v/>
          </cell>
          <cell r="D36" t="str">
            <v/>
          </cell>
          <cell r="F36" t="str">
            <v/>
          </cell>
        </row>
        <row r="37">
          <cell r="B37" t="str">
            <v/>
          </cell>
          <cell r="D37" t="str">
            <v/>
          </cell>
          <cell r="F37" t="str">
            <v/>
          </cell>
        </row>
        <row r="38">
          <cell r="B38" t="str">
            <v/>
          </cell>
          <cell r="D38" t="str">
            <v/>
          </cell>
          <cell r="F38" t="str">
            <v/>
          </cell>
        </row>
        <row r="39">
          <cell r="B39" t="str">
            <v/>
          </cell>
          <cell r="D39" t="str">
            <v/>
          </cell>
          <cell r="F39" t="str">
            <v/>
          </cell>
        </row>
        <row r="40">
          <cell r="B40" t="str">
            <v/>
          </cell>
          <cell r="D40" t="str">
            <v/>
          </cell>
          <cell r="F40" t="str">
            <v/>
          </cell>
        </row>
        <row r="41">
          <cell r="B41" t="str">
            <v/>
          </cell>
          <cell r="D41" t="str">
            <v/>
          </cell>
          <cell r="F41" t="str">
            <v/>
          </cell>
        </row>
        <row r="42">
          <cell r="B42" t="str">
            <v/>
          </cell>
          <cell r="D42" t="str">
            <v/>
          </cell>
          <cell r="F42" t="str">
            <v/>
          </cell>
        </row>
        <row r="43">
          <cell r="B43" t="str">
            <v/>
          </cell>
          <cell r="D43" t="str">
            <v/>
          </cell>
          <cell r="F43" t="str">
            <v/>
          </cell>
        </row>
        <row r="44">
          <cell r="B44" t="str">
            <v/>
          </cell>
          <cell r="D44" t="str">
            <v/>
          </cell>
          <cell r="F44" t="str">
            <v/>
          </cell>
        </row>
        <row r="106">
          <cell r="AH106">
            <v>0</v>
          </cell>
        </row>
      </sheetData>
      <sheetData sheetId="9">
        <row r="32">
          <cell r="K32" t="str">
            <v>&lt;Choose&gt;</v>
          </cell>
        </row>
        <row r="35">
          <cell r="B35">
            <v>1</v>
          </cell>
          <cell r="C35">
            <v>1</v>
          </cell>
          <cell r="D35" t="str">
            <v/>
          </cell>
          <cell r="F35" t="str">
            <v/>
          </cell>
        </row>
        <row r="36">
          <cell r="B36" t="str">
            <v/>
          </cell>
          <cell r="D36" t="str">
            <v/>
          </cell>
          <cell r="F36" t="str">
            <v/>
          </cell>
        </row>
        <row r="37">
          <cell r="B37" t="str">
            <v/>
          </cell>
          <cell r="D37" t="str">
            <v/>
          </cell>
          <cell r="F37" t="str">
            <v/>
          </cell>
        </row>
        <row r="38">
          <cell r="B38" t="str">
            <v/>
          </cell>
          <cell r="D38" t="str">
            <v/>
          </cell>
          <cell r="F38" t="str">
            <v/>
          </cell>
        </row>
        <row r="39">
          <cell r="B39" t="str">
            <v/>
          </cell>
          <cell r="D39" t="str">
            <v/>
          </cell>
          <cell r="F39" t="str">
            <v/>
          </cell>
        </row>
        <row r="40">
          <cell r="B40" t="str">
            <v/>
          </cell>
          <cell r="D40" t="str">
            <v/>
          </cell>
          <cell r="F40" t="str">
            <v/>
          </cell>
        </row>
        <row r="41">
          <cell r="B41" t="str">
            <v/>
          </cell>
          <cell r="D41" t="str">
            <v/>
          </cell>
          <cell r="F41" t="str">
            <v/>
          </cell>
        </row>
        <row r="42">
          <cell r="B42" t="str">
            <v/>
          </cell>
          <cell r="D42" t="str">
            <v/>
          </cell>
          <cell r="F42" t="str">
            <v/>
          </cell>
        </row>
        <row r="43">
          <cell r="B43" t="str">
            <v/>
          </cell>
          <cell r="D43" t="str">
            <v/>
          </cell>
          <cell r="F43" t="str">
            <v/>
          </cell>
        </row>
        <row r="44">
          <cell r="B44" t="str">
            <v/>
          </cell>
          <cell r="D44" t="str">
            <v/>
          </cell>
          <cell r="F44" t="str">
            <v/>
          </cell>
        </row>
        <row r="50">
          <cell r="B50">
            <v>1</v>
          </cell>
        </row>
        <row r="51">
          <cell r="B51" t="str">
            <v/>
          </cell>
        </row>
        <row r="52">
          <cell r="B52" t="str">
            <v/>
          </cell>
        </row>
        <row r="53">
          <cell r="B53" t="str">
            <v/>
          </cell>
        </row>
        <row r="54">
          <cell r="B54" t="str">
            <v/>
          </cell>
        </row>
        <row r="55">
          <cell r="B55" t="str">
            <v/>
          </cell>
        </row>
        <row r="56">
          <cell r="B56" t="str">
            <v/>
          </cell>
        </row>
        <row r="57">
          <cell r="B57" t="str">
            <v/>
          </cell>
        </row>
        <row r="58">
          <cell r="B58" t="str">
            <v/>
          </cell>
        </row>
        <row r="59">
          <cell r="B59" t="str">
            <v/>
          </cell>
        </row>
        <row r="60">
          <cell r="B60" t="str">
            <v/>
          </cell>
        </row>
        <row r="61">
          <cell r="B61" t="str">
            <v/>
          </cell>
        </row>
        <row r="62">
          <cell r="B62" t="str">
            <v/>
          </cell>
        </row>
        <row r="63">
          <cell r="B63" t="str">
            <v/>
          </cell>
        </row>
        <row r="64">
          <cell r="B64" t="str">
            <v/>
          </cell>
        </row>
        <row r="65">
          <cell r="B65" t="str">
            <v/>
          </cell>
        </row>
        <row r="66">
          <cell r="B66" t="str">
            <v/>
          </cell>
        </row>
        <row r="67">
          <cell r="B67" t="str">
            <v/>
          </cell>
        </row>
        <row r="68">
          <cell r="B68" t="str">
            <v/>
          </cell>
        </row>
        <row r="69">
          <cell r="B69" t="str">
            <v/>
          </cell>
        </row>
        <row r="70">
          <cell r="B70" t="str">
            <v/>
          </cell>
        </row>
        <row r="71">
          <cell r="B71" t="str">
            <v/>
          </cell>
        </row>
        <row r="72">
          <cell r="B72" t="str">
            <v/>
          </cell>
        </row>
        <row r="73">
          <cell r="B73" t="str">
            <v/>
          </cell>
        </row>
        <row r="74">
          <cell r="B74" t="str">
            <v/>
          </cell>
        </row>
        <row r="75">
          <cell r="B75" t="str">
            <v/>
          </cell>
        </row>
        <row r="76">
          <cell r="B76" t="str">
            <v/>
          </cell>
        </row>
        <row r="77">
          <cell r="B77" t="str">
            <v/>
          </cell>
        </row>
        <row r="78">
          <cell r="B78" t="str">
            <v/>
          </cell>
        </row>
        <row r="79">
          <cell r="B79" t="str">
            <v/>
          </cell>
        </row>
        <row r="106">
          <cell r="AH106">
            <v>0</v>
          </cell>
        </row>
      </sheetData>
      <sheetData sheetId="10">
        <row r="8">
          <cell r="D8" t="str">
            <v>Neither Dist Def nor PGE Owned</v>
          </cell>
        </row>
        <row r="9">
          <cell r="D9" t="str">
            <v>Neither Dist Def nor PGE Owned</v>
          </cell>
        </row>
        <row r="10">
          <cell r="D10" t="str">
            <v>Neither Dist Def nor PGE Owned</v>
          </cell>
        </row>
      </sheetData>
      <sheetData sheetId="11">
        <row r="29">
          <cell r="E29" t="str">
            <v>&lt;Choose&gt;</v>
          </cell>
          <cell r="G29">
            <v>1</v>
          </cell>
        </row>
        <row r="49">
          <cell r="F49" t="str">
            <v>&lt;Choose&gt;</v>
          </cell>
          <cell r="I49">
            <v>1</v>
          </cell>
        </row>
        <row r="54">
          <cell r="D54">
            <v>0</v>
          </cell>
        </row>
        <row r="55">
          <cell r="D55">
            <v>0</v>
          </cell>
          <cell r="F55">
            <v>0</v>
          </cell>
        </row>
        <row r="56">
          <cell r="D56">
            <v>0</v>
          </cell>
          <cell r="F56">
            <v>0</v>
          </cell>
        </row>
        <row r="57">
          <cell r="D57">
            <v>0</v>
          </cell>
          <cell r="F57">
            <v>0</v>
          </cell>
        </row>
        <row r="58">
          <cell r="D58">
            <v>0</v>
          </cell>
          <cell r="F58">
            <v>0</v>
          </cell>
        </row>
        <row r="59">
          <cell r="D59">
            <v>0</v>
          </cell>
          <cell r="F59">
            <v>0</v>
          </cell>
        </row>
        <row r="60">
          <cell r="D60">
            <v>0</v>
          </cell>
          <cell r="F60">
            <v>0</v>
          </cell>
        </row>
        <row r="61">
          <cell r="D61">
            <v>0</v>
          </cell>
          <cell r="F61">
            <v>0</v>
          </cell>
        </row>
        <row r="62">
          <cell r="D62">
            <v>0</v>
          </cell>
          <cell r="F62">
            <v>0</v>
          </cell>
        </row>
        <row r="63">
          <cell r="D63">
            <v>0</v>
          </cell>
          <cell r="F63">
            <v>0</v>
          </cell>
        </row>
        <row r="64">
          <cell r="D64">
            <v>0</v>
          </cell>
          <cell r="F64">
            <v>0</v>
          </cell>
        </row>
        <row r="65">
          <cell r="D65">
            <v>0</v>
          </cell>
          <cell r="F65">
            <v>0</v>
          </cell>
        </row>
        <row r="70">
          <cell r="E70" t="str">
            <v>&lt;Choose&gt;</v>
          </cell>
          <cell r="G70">
            <v>1</v>
          </cell>
        </row>
        <row r="89">
          <cell r="E89" t="str">
            <v>&lt;Choose&gt;</v>
          </cell>
          <cell r="G89">
            <v>1</v>
          </cell>
        </row>
      </sheetData>
      <sheetData sheetId="12"/>
      <sheetData sheetId="13">
        <row r="9">
          <cell r="W9">
            <v>5</v>
          </cell>
        </row>
        <row r="39">
          <cell r="AC39">
            <v>94</v>
          </cell>
        </row>
        <row r="43">
          <cell r="E43">
            <v>31</v>
          </cell>
        </row>
        <row r="71">
          <cell r="H71">
            <v>33</v>
          </cell>
        </row>
        <row r="102">
          <cell r="N102">
            <v>64</v>
          </cell>
        </row>
        <row r="146">
          <cell r="Z146">
            <v>41</v>
          </cell>
        </row>
        <row r="162">
          <cell r="Q162">
            <v>66</v>
          </cell>
        </row>
        <row r="181">
          <cell r="T181">
            <v>3</v>
          </cell>
        </row>
        <row r="192">
          <cell r="K192">
            <v>67</v>
          </cell>
        </row>
      </sheetData>
      <sheetData sheetId="14"/>
      <sheetData sheetId="15">
        <row r="4">
          <cell r="C4" t="str">
            <v>__0&lt;_of_0_Storage_2016_1</v>
          </cell>
          <cell r="E4" t="str">
            <v>&lt;Choose&gt;</v>
          </cell>
          <cell r="G4" t="str">
            <v>&lt;Choose&gt;</v>
          </cell>
          <cell r="K4" t="str">
            <v>&lt;Choose&gt;</v>
          </cell>
          <cell r="M4" t="str">
            <v>&lt;Choose&gt;</v>
          </cell>
          <cell r="P4" t="str">
            <v>&lt;Choose&gt;</v>
          </cell>
          <cell r="T4" t="str">
            <v>&lt;Choose&gt;</v>
          </cell>
          <cell r="AB4" t="str">
            <v>&lt;Choose&gt;</v>
          </cell>
          <cell r="AD4" t="str">
            <v>&lt;Choose&gt;</v>
          </cell>
          <cell r="AF4" t="str">
            <v>&lt;Choose&gt;</v>
          </cell>
          <cell r="AH4" t="str">
            <v>&lt;Choose&gt;</v>
          </cell>
          <cell r="AJ4" t="str">
            <v>&lt;Choose&gt;</v>
          </cell>
          <cell r="AL4" t="str">
            <v>&lt;Choose&gt;</v>
          </cell>
          <cell r="AN4" t="str">
            <v>&lt;Choose&gt;</v>
          </cell>
          <cell r="AY4" t="str">
            <v>&lt;Choose&gt;</v>
          </cell>
          <cell r="BA4" t="str">
            <v>&lt;Choose&gt;</v>
          </cell>
          <cell r="BC4" t="str">
            <v>&lt;Choose&gt;</v>
          </cell>
          <cell r="BE4" t="str">
            <v>&lt;Choose&gt;</v>
          </cell>
          <cell r="BF4">
            <v>0</v>
          </cell>
          <cell r="BH4" t="str">
            <v>&lt;Choose&gt;</v>
          </cell>
          <cell r="BJ4" t="str">
            <v>&lt;Choose&gt;</v>
          </cell>
          <cell r="BL4" t="str">
            <v>&lt;Choose&gt;</v>
          </cell>
          <cell r="BN4" t="str">
            <v>&lt;Choose&gt;</v>
          </cell>
        </row>
        <row r="5">
          <cell r="C5" t="str">
            <v/>
          </cell>
          <cell r="E5" t="str">
            <v>AB</v>
          </cell>
          <cell r="G5" t="str">
            <v>Contract Year</v>
          </cell>
          <cell r="K5" t="str">
            <v>Have completed one or more energy storage projects that are in commercial operation</v>
          </cell>
          <cell r="M5" t="str">
            <v>Storage with only positive output ranges (discharge/curtailment only)</v>
          </cell>
          <cell r="P5" t="str">
            <v>Capacity Storage Agreement</v>
          </cell>
          <cell r="T5" t="str">
            <v>Gates (Huron, CA 93234)</v>
          </cell>
          <cell r="AB5" t="str">
            <v>New</v>
          </cell>
          <cell r="AD5" t="str">
            <v>Own</v>
          </cell>
          <cell r="AF5" t="str">
            <v>PG&amp;E G-EG (backbone)</v>
          </cell>
          <cell r="AH5" t="str">
            <v>PG&amp;E G-SUR</v>
          </cell>
          <cell r="AJ5" t="str">
            <v>PG&amp;E</v>
          </cell>
          <cell r="AL5" t="str">
            <v>Distribution</v>
          </cell>
          <cell r="AN5" t="str">
            <v>Existing</v>
          </cell>
          <cell r="AP5" t="str">
            <v>&lt;Choose&gt;</v>
          </cell>
          <cell r="AY5" t="str">
            <v>Not yet submitted application for Phase I study or equivalent</v>
          </cell>
          <cell r="BA5" t="str">
            <v>PG&amp;E</v>
          </cell>
          <cell r="BC5" t="str">
            <v>Not yet submitted</v>
          </cell>
          <cell r="BE5" t="str">
            <v>Energy Only</v>
          </cell>
          <cell r="BF5">
            <v>1</v>
          </cell>
          <cell r="BH5" t="str">
            <v>Option A</v>
          </cell>
          <cell r="BJ5" t="str">
            <v>Transmission</v>
          </cell>
          <cell r="BL5" t="str">
            <v>NP15</v>
          </cell>
          <cell r="BN5" t="str">
            <v>No Major Overhaul Anticipated</v>
          </cell>
        </row>
        <row r="6">
          <cell r="C6" t="str">
            <v/>
          </cell>
          <cell r="E6" t="str">
            <v>AK</v>
          </cell>
          <cell r="G6" t="str">
            <v>Total Discharge Hours</v>
          </cell>
          <cell r="K6" t="str">
            <v>Have completed one or more energy storage projects as a pilot/demonstration project</v>
          </cell>
          <cell r="M6" t="str">
            <v>Storage with only negative output ranges</v>
          </cell>
          <cell r="P6" t="str">
            <v>Resource Adequacy Only Capacity Storage Agreement</v>
          </cell>
          <cell r="T6" t="str">
            <v>Huron (Huron, CA 93234)</v>
          </cell>
          <cell r="AB6" t="str">
            <v>Existing</v>
          </cell>
          <cell r="AD6" t="str">
            <v>Lease</v>
          </cell>
          <cell r="AF6" t="str">
            <v>PG&amp;E G-EG (off-backbone)</v>
          </cell>
          <cell r="AH6" t="str">
            <v>SoCal Gas G-MSUR (Outside the City of LA)</v>
          </cell>
          <cell r="AJ6" t="str">
            <v>Socal Gas</v>
          </cell>
          <cell r="AL6" t="str">
            <v>Transmission</v>
          </cell>
          <cell r="AN6" t="str">
            <v>Not started</v>
          </cell>
          <cell r="AP6" t="str">
            <v>Biological</v>
          </cell>
          <cell r="AY6" t="str">
            <v>Application Submitted. Study not yet received or Screens not yet passed.</v>
          </cell>
          <cell r="BA6" t="str">
            <v>SCE</v>
          </cell>
          <cell r="BC6" t="str">
            <v>CAISO GIDAP</v>
          </cell>
          <cell r="BE6" t="str">
            <v>Partial Deliverability</v>
          </cell>
          <cell r="BF6">
            <v>2</v>
          </cell>
          <cell r="BH6" t="str">
            <v>Option B</v>
          </cell>
          <cell r="BJ6" t="str">
            <v>Distribution</v>
          </cell>
          <cell r="BL6" t="str">
            <v>SP15</v>
          </cell>
          <cell r="BN6" t="str">
            <v>Contract Year</v>
          </cell>
        </row>
        <row r="7">
          <cell r="E7" t="str">
            <v>AL</v>
          </cell>
          <cell r="G7" t="str">
            <v>Delivered Discharge Energy (MWh)</v>
          </cell>
          <cell r="K7" t="str">
            <v>Have not completed an energy storage project in commercial operation or as a pilot, but have completed one or more electricity generation projects</v>
          </cell>
          <cell r="M7" t="str">
            <v>Bi-directional</v>
          </cell>
          <cell r="P7" t="str">
            <v>Behind-the-Retail Meter Capacity Storage Agreement</v>
          </cell>
          <cell r="T7" t="str">
            <v>Stroud (Fresno County, CA)</v>
          </cell>
          <cell r="AD7" t="str">
            <v>License (for storage at PG&amp;E-owned PV sites)</v>
          </cell>
          <cell r="AF7" t="str">
            <v>PG&amp;E G-NT (backbone-level)</v>
          </cell>
          <cell r="AH7" t="str">
            <v>SoCal Gas G-MSUR (Within the Cities of Ventura and Huntington Beach)</v>
          </cell>
          <cell r="AJ7" t="str">
            <v>SDGE</v>
          </cell>
          <cell r="AL7" t="str">
            <v>TBD</v>
          </cell>
          <cell r="AN7" t="str">
            <v>Application submitted</v>
          </cell>
          <cell r="AP7" t="str">
            <v>Chemical</v>
          </cell>
          <cell r="AY7" t="str">
            <v>Phase I study or equivalent complete</v>
          </cell>
          <cell r="BA7" t="str">
            <v>SDG&amp;E</v>
          </cell>
          <cell r="BC7" t="str">
            <v>PG&amp;E WDT</v>
          </cell>
          <cell r="BE7" t="str">
            <v>Full Capacity Deliverability</v>
          </cell>
          <cell r="BF7">
            <v>3</v>
          </cell>
          <cell r="BJ7" t="str">
            <v>Customer/BTM</v>
          </cell>
          <cell r="BL7" t="str">
            <v>ZP26</v>
          </cell>
          <cell r="BN7" t="str">
            <v>Total Discharge Hours</v>
          </cell>
        </row>
        <row r="8">
          <cell r="C8" t="str">
            <v>Storage</v>
          </cell>
          <cell r="E8" t="str">
            <v>AR</v>
          </cell>
          <cell r="G8" t="str">
            <v>Other</v>
          </cell>
          <cell r="K8" t="str">
            <v>In development of a project</v>
          </cell>
          <cell r="M8" t="str">
            <v>Co-located RPS resource with storage</v>
          </cell>
          <cell r="P8" t="str">
            <v>Purchase and Sale Agreement for Distribution Deferral</v>
          </cell>
          <cell r="AD8" t="str">
            <v>Option to Own</v>
          </cell>
          <cell r="AF8" t="str">
            <v>PG&amp;E G-NT (transmission-level)</v>
          </cell>
          <cell r="AH8" t="str">
            <v>SoCal Gas G-MSUR (Within the City of LA)</v>
          </cell>
          <cell r="AJ8" t="str">
            <v>Other</v>
          </cell>
          <cell r="AN8" t="str">
            <v>Study Complete</v>
          </cell>
          <cell r="AP8" t="str">
            <v>Electrical</v>
          </cell>
          <cell r="AY8" t="str">
            <v>Phase II study or equivalent complete</v>
          </cell>
          <cell r="BA8" t="str">
            <v>Other</v>
          </cell>
          <cell r="BC8" t="str">
            <v>SCE WDAT</v>
          </cell>
          <cell r="BL8" t="str">
            <v>Other</v>
          </cell>
          <cell r="BN8" t="str">
            <v>Delivered Discharge Energy (MWh)</v>
          </cell>
        </row>
        <row r="9">
          <cell r="C9">
            <v>2016</v>
          </cell>
          <cell r="E9" t="str">
            <v>AS</v>
          </cell>
          <cell r="G9" t="str">
            <v>None</v>
          </cell>
          <cell r="K9" t="str">
            <v>No project development experience</v>
          </cell>
          <cell r="P9" t="str">
            <v>Purchase and Sale Agreement for PG&amp;E owned PV</v>
          </cell>
          <cell r="AD9" t="str">
            <v>Option to Lease</v>
          </cell>
          <cell r="AF9" t="str">
            <v>PG&amp;E G-NT (distribution-level)</v>
          </cell>
          <cell r="AH9" t="str">
            <v xml:space="preserve">Not Applicable </v>
          </cell>
          <cell r="AN9" t="str">
            <v>Agreement Executed</v>
          </cell>
          <cell r="AP9" t="str">
            <v>Electrochemical</v>
          </cell>
          <cell r="AY9" t="str">
            <v>Fast Track Screens passed</v>
          </cell>
          <cell r="BC9" t="str">
            <v>SDG&amp;E WDAT</v>
          </cell>
        </row>
        <row r="10">
          <cell r="C10">
            <v>1</v>
          </cell>
          <cell r="E10" t="str">
            <v>AZ</v>
          </cell>
          <cell r="K10" t="str">
            <v>&lt;Choose&gt;</v>
          </cell>
          <cell r="P10" t="str">
            <v>Purchase and Sale Agreement for Stand Alone Energy Storage</v>
          </cell>
          <cell r="AD10" t="str">
            <v>Other</v>
          </cell>
          <cell r="AF10" t="str">
            <v>SoCal Gas GT-I3D (Commercial/Industrial)</v>
          </cell>
          <cell r="AH10" t="str">
            <v>Other</v>
          </cell>
          <cell r="AP10" t="str">
            <v>Mechanical</v>
          </cell>
          <cell r="AY10" t="str">
            <v>Independent Screens passed</v>
          </cell>
          <cell r="BC10" t="str">
            <v>Rule 21</v>
          </cell>
        </row>
        <row r="11">
          <cell r="E11" t="str">
            <v>BC</v>
          </cell>
          <cell r="K11" t="str">
            <v>Have experience operating a commercial energy storage resource</v>
          </cell>
          <cell r="M11" t="str">
            <v>&lt;Choose&gt;</v>
          </cell>
          <cell r="AF11" t="str">
            <v>SoCal Gas GT-I4D (Enhanced Oil Recovery)</v>
          </cell>
          <cell r="AP11" t="str">
            <v>Thermal</v>
          </cell>
          <cell r="AY11" t="str">
            <v>Interconnection Agreement (IA) executed</v>
          </cell>
          <cell r="BC11" t="str">
            <v>Other/TBD</v>
          </cell>
        </row>
        <row r="12">
          <cell r="E12" t="str">
            <v>CA</v>
          </cell>
          <cell r="K12" t="str">
            <v>Have experience operating a pilot/demonstration energy storage resource</v>
          </cell>
          <cell r="M12" t="str">
            <v>Sustainable Output Option</v>
          </cell>
          <cell r="AF12" t="str">
            <v>Socal Gas GT-I5D (Electric Generation)</v>
          </cell>
          <cell r="AP12" t="str">
            <v>Other</v>
          </cell>
          <cell r="AY12" t="str">
            <v>Repower</v>
          </cell>
        </row>
        <row r="13">
          <cell r="B13">
            <v>2016.1</v>
          </cell>
          <cell r="E13" t="str">
            <v>CO</v>
          </cell>
          <cell r="K13" t="str">
            <v>No experience operating an energy storage resource, but have experience operating a commercial electricity generation resource</v>
          </cell>
          <cell r="M13" t="str">
            <v>Upward Ramping Option</v>
          </cell>
          <cell r="AF13" t="str">
            <v>Other</v>
          </cell>
          <cell r="AY13" t="str">
            <v>Other (for Behind the Meter Capacity Storage Agreement, PSA - PG&amp;E PV Sites, and PSA - Reliability and Capacity Projects)</v>
          </cell>
        </row>
        <row r="14">
          <cell r="E14" t="str">
            <v>CT</v>
          </cell>
          <cell r="K14" t="str">
            <v>Have no experience operating a resource</v>
          </cell>
          <cell r="M14" t="str">
            <v>None (implies zero Pmin_RA)</v>
          </cell>
        </row>
        <row r="15">
          <cell r="E15" t="str">
            <v>DC</v>
          </cell>
          <cell r="K15" t="str">
            <v>&lt;Choose&gt;</v>
          </cell>
        </row>
        <row r="16">
          <cell r="E16" t="str">
            <v>DE</v>
          </cell>
          <cell r="K16" t="str">
            <v>100% site control</v>
          </cell>
        </row>
        <row r="17">
          <cell r="B17" t="str">
            <v>&lt;Choose&gt;</v>
          </cell>
          <cell r="E17" t="str">
            <v>FL</v>
          </cell>
          <cell r="K17" t="str">
            <v>Participant has a majority control (&gt;=50% and &lt;100%) over the project site and gen-tie line corridor connecting the facility to the grid</v>
          </cell>
        </row>
        <row r="18">
          <cell r="B18" t="str">
            <v>a (base)</v>
          </cell>
          <cell r="E18" t="str">
            <v>FM</v>
          </cell>
          <cell r="K18" t="str">
            <v>Project has a minority control (&lt;50%) over the project site and gen-tie line corridor connecting the facility to the grid</v>
          </cell>
        </row>
        <row r="19">
          <cell r="B19" t="str">
            <v>b</v>
          </cell>
          <cell r="E19" t="str">
            <v>GA</v>
          </cell>
          <cell r="K19" t="str">
            <v>Identified location but not achieved site control yet</v>
          </cell>
        </row>
        <row r="20">
          <cell r="B20" t="str">
            <v>c</v>
          </cell>
          <cell r="E20" t="str">
            <v>GU</v>
          </cell>
          <cell r="K20" t="str">
            <v>No project site identified</v>
          </cell>
        </row>
        <row r="21">
          <cell r="B21" t="str">
            <v>d</v>
          </cell>
          <cell r="E21" t="str">
            <v>HI</v>
          </cell>
          <cell r="K21" t="str">
            <v>&lt;Choose&gt;</v>
          </cell>
        </row>
        <row r="22">
          <cell r="B22" t="str">
            <v>e</v>
          </cell>
          <cell r="E22" t="str">
            <v>IA</v>
          </cell>
          <cell r="K22" t="str">
            <v>Identified and completed all permitting requirements</v>
          </cell>
        </row>
        <row r="23">
          <cell r="B23" t="str">
            <v>f</v>
          </cell>
          <cell r="E23" t="str">
            <v>ID</v>
          </cell>
          <cell r="K23" t="str">
            <v>Identified all permitting requirements and have started permitting process</v>
          </cell>
        </row>
        <row r="24">
          <cell r="B24" t="str">
            <v>g</v>
          </cell>
          <cell r="E24" t="str">
            <v>IL</v>
          </cell>
          <cell r="K24" t="str">
            <v>Identified but havenot started permitting process</v>
          </cell>
        </row>
        <row r="25">
          <cell r="B25" t="str">
            <v>h</v>
          </cell>
          <cell r="E25" t="str">
            <v>IN</v>
          </cell>
          <cell r="K25" t="str">
            <v>Have not identified necessary permits, or started the permitting process</v>
          </cell>
        </row>
        <row r="26">
          <cell r="B26" t="str">
            <v>i</v>
          </cell>
          <cell r="E26" t="str">
            <v>KS</v>
          </cell>
          <cell r="K26" t="str">
            <v>&lt;Choose&gt;</v>
          </cell>
        </row>
        <row r="27">
          <cell r="B27" t="str">
            <v>j</v>
          </cell>
          <cell r="E27" t="str">
            <v>KY</v>
          </cell>
          <cell r="K27" t="str">
            <v>Have experience designing and constructing PG&amp;E substation project</v>
          </cell>
        </row>
        <row r="28">
          <cell r="E28" t="str">
            <v>LA</v>
          </cell>
          <cell r="K28" t="str">
            <v>Have experience designing and constructing other utility (not PG&amp;E) substation project</v>
          </cell>
        </row>
        <row r="29">
          <cell r="E29" t="str">
            <v>MA</v>
          </cell>
          <cell r="K29" t="str">
            <v>No experience designing or constructing a substation projects, but have experience designing and constructing a commercial generation resource</v>
          </cell>
        </row>
        <row r="30">
          <cell r="B30" t="str">
            <v>&lt;Choose&gt;</v>
          </cell>
          <cell r="E30" t="str">
            <v>MB</v>
          </cell>
          <cell r="K30" t="str">
            <v>No experience designing or constructing substation projects or commercial generation resources</v>
          </cell>
        </row>
        <row r="31">
          <cell r="B31" t="str">
            <v>Yes</v>
          </cell>
          <cell r="E31" t="str">
            <v>MD</v>
          </cell>
          <cell r="K31" t="str">
            <v>&lt;Choose&gt;</v>
          </cell>
        </row>
        <row r="32">
          <cell r="B32" t="str">
            <v>No</v>
          </cell>
          <cell r="E32" t="str">
            <v>ME</v>
          </cell>
          <cell r="K32" t="str">
            <v>Completely secured through balance sheet financing or contract financing</v>
          </cell>
        </row>
        <row r="33">
          <cell r="E33" t="str">
            <v>MH</v>
          </cell>
          <cell r="K33" t="str">
            <v>Identified financing resources though not fully secured</v>
          </cell>
        </row>
        <row r="34">
          <cell r="E34" t="str">
            <v>MI</v>
          </cell>
          <cell r="K34" t="str">
            <v>Obtained financing for at least 1 project of similar technology and similar or larger capacity</v>
          </cell>
        </row>
        <row r="35">
          <cell r="E35" t="str">
            <v>MN</v>
          </cell>
          <cell r="K35" t="str">
            <v>Obtained financing for at least 1 project of any technology and capacity (wholesale generation)</v>
          </cell>
        </row>
        <row r="36">
          <cell r="E36" t="str">
            <v>MO</v>
          </cell>
          <cell r="K36" t="str">
            <v>Project not fully funded and still identifying funding sources</v>
          </cell>
        </row>
        <row r="37">
          <cell r="E37" t="str">
            <v>MP</v>
          </cell>
        </row>
        <row r="38">
          <cell r="E38" t="str">
            <v>MS</v>
          </cell>
        </row>
        <row r="39">
          <cell r="E39" t="str">
            <v>MT</v>
          </cell>
        </row>
        <row r="40">
          <cell r="E40" t="str">
            <v>N/A</v>
          </cell>
        </row>
        <row r="41">
          <cell r="E41" t="str">
            <v>NB</v>
          </cell>
        </row>
        <row r="42">
          <cell r="E42" t="str">
            <v>NC</v>
          </cell>
        </row>
        <row r="43">
          <cell r="E43" t="str">
            <v>ND</v>
          </cell>
        </row>
        <row r="44">
          <cell r="E44" t="str">
            <v>NE</v>
          </cell>
        </row>
        <row r="45">
          <cell r="E45" t="str">
            <v>NH</v>
          </cell>
        </row>
        <row r="46">
          <cell r="E46" t="str">
            <v>NJ</v>
          </cell>
        </row>
        <row r="47">
          <cell r="E47" t="str">
            <v>NL</v>
          </cell>
        </row>
        <row r="48">
          <cell r="E48" t="str">
            <v>NM</v>
          </cell>
        </row>
        <row r="49">
          <cell r="E49" t="str">
            <v>NS</v>
          </cell>
        </row>
        <row r="50">
          <cell r="E50" t="str">
            <v>NT</v>
          </cell>
        </row>
        <row r="51">
          <cell r="E51" t="str">
            <v>NU</v>
          </cell>
        </row>
        <row r="52">
          <cell r="E52" t="str">
            <v>NV</v>
          </cell>
        </row>
        <row r="53">
          <cell r="E53" t="str">
            <v>NY</v>
          </cell>
        </row>
        <row r="54">
          <cell r="E54" t="str">
            <v>OH</v>
          </cell>
        </row>
        <row r="55">
          <cell r="E55" t="str">
            <v>OK</v>
          </cell>
        </row>
        <row r="56">
          <cell r="E56" t="str">
            <v>ON</v>
          </cell>
        </row>
        <row r="57">
          <cell r="E57" t="str">
            <v>OR</v>
          </cell>
        </row>
        <row r="58">
          <cell r="E58" t="str">
            <v>PA</v>
          </cell>
        </row>
        <row r="59">
          <cell r="E59" t="str">
            <v>PE</v>
          </cell>
        </row>
        <row r="60">
          <cell r="E60" t="str">
            <v>PR</v>
          </cell>
        </row>
        <row r="61">
          <cell r="E61" t="str">
            <v>PW</v>
          </cell>
        </row>
        <row r="62">
          <cell r="E62" t="str">
            <v>QC</v>
          </cell>
        </row>
        <row r="63">
          <cell r="E63" t="str">
            <v>RI</v>
          </cell>
        </row>
        <row r="64">
          <cell r="E64" t="str">
            <v>SC</v>
          </cell>
        </row>
        <row r="65">
          <cell r="E65" t="str">
            <v>SD</v>
          </cell>
        </row>
        <row r="66">
          <cell r="E66" t="str">
            <v>SK</v>
          </cell>
        </row>
        <row r="67">
          <cell r="E67" t="str">
            <v>TBD</v>
          </cell>
        </row>
        <row r="68">
          <cell r="E68" t="str">
            <v>TN</v>
          </cell>
        </row>
        <row r="69">
          <cell r="E69" t="str">
            <v>TX</v>
          </cell>
        </row>
        <row r="70">
          <cell r="E70" t="str">
            <v>UT</v>
          </cell>
        </row>
        <row r="71">
          <cell r="E71" t="str">
            <v>VA</v>
          </cell>
        </row>
        <row r="72">
          <cell r="E72" t="str">
            <v>VI</v>
          </cell>
        </row>
        <row r="73">
          <cell r="E73" t="str">
            <v>VT</v>
          </cell>
        </row>
        <row r="74">
          <cell r="E74" t="str">
            <v>WA</v>
          </cell>
        </row>
        <row r="75">
          <cell r="E75" t="str">
            <v>WI</v>
          </cell>
        </row>
        <row r="76">
          <cell r="E76" t="str">
            <v>WV</v>
          </cell>
        </row>
        <row r="77">
          <cell r="E77" t="str">
            <v>WY</v>
          </cell>
        </row>
        <row r="78">
          <cell r="E78" t="str">
            <v>XX</v>
          </cell>
        </row>
        <row r="79">
          <cell r="E79" t="str">
            <v>YT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alidation"/>
      <sheetName val="Participant_Information"/>
      <sheetName val="Project_Information"/>
      <sheetName val="Availability"/>
      <sheetName val="Degradation"/>
      <sheetName val="Development_Experience"/>
      <sheetName val="FieldsToBeAddedToCECM"/>
      <sheetName val="Changes for CAES"/>
      <sheetName val="Operating_And_Degradation_Info"/>
      <sheetName val="RA_Only_Offers"/>
      <sheetName val="Capacity_Storage_Agreement"/>
      <sheetName val="CAES_Agreement"/>
      <sheetName val="Supplier_Diversity"/>
      <sheetName val="Additional_Information"/>
      <sheetName val="ErrorLog"/>
      <sheetName val="Developer_Notes"/>
      <sheetName val="Index"/>
      <sheetName val="Translator"/>
      <sheetName val="Operating_Information"/>
      <sheetName val="Data_Validation"/>
      <sheetName val="QuickClearOptionalTa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5">
          <cell r="Y5" t="str">
            <v>&lt;Choose One&gt;</v>
          </cell>
        </row>
        <row r="16">
          <cell r="A16">
            <v>0</v>
          </cell>
        </row>
        <row r="18">
          <cell r="A18" t="str">
            <v>&lt;</v>
          </cell>
        </row>
        <row r="20">
          <cell r="A20">
            <v>0</v>
          </cell>
        </row>
        <row r="22">
          <cell r="A22" t="str">
            <v>CAES</v>
          </cell>
        </row>
        <row r="24">
          <cell r="A24">
            <v>2015</v>
          </cell>
        </row>
      </sheetData>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heet"/>
      <sheetName val="TargetSheet"/>
      <sheetName val="RA prices"/>
      <sheetName val="2018DRAM NMV by row"/>
      <sheetName val="2018DRAM NMV by offer"/>
      <sheetName val="pasted values-OFFER-ok to sort"/>
      <sheetName val="pasted values-ROW-ok to sort"/>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alidation"/>
      <sheetName val="Participant_Information"/>
      <sheetName val="Project_Information"/>
      <sheetName val="Availability"/>
      <sheetName val="Degradation"/>
      <sheetName val="Development_Experience"/>
      <sheetName val="FieldsToBeAddedToCECM"/>
      <sheetName val="Changes for CAES"/>
      <sheetName val="Operating_And_Degradation_Info"/>
      <sheetName val="RA_Only_Offers"/>
      <sheetName val="Capacity_Storage_Agreement"/>
      <sheetName val="CAES_Agreement"/>
      <sheetName val="Supplier_Diversity"/>
      <sheetName val="Additional_Information"/>
      <sheetName val="ErrorLog"/>
      <sheetName val="Developer_Notes"/>
      <sheetName val="Index"/>
      <sheetName val="Translator"/>
      <sheetName val="Operating_Information"/>
      <sheetName val="Data_Validation"/>
      <sheetName val="QuickClearOptionalTa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5">
          <cell r="Y5" t="str">
            <v>&lt;Choose One&gt;</v>
          </cell>
        </row>
        <row r="16">
          <cell r="A16">
            <v>0</v>
          </cell>
        </row>
        <row r="18">
          <cell r="A18" t="str">
            <v>&lt;</v>
          </cell>
        </row>
        <row r="20">
          <cell r="A20">
            <v>0</v>
          </cell>
        </row>
        <row r="22">
          <cell r="A22" t="str">
            <v>CAES</v>
          </cell>
        </row>
        <row r="24">
          <cell r="A24">
            <v>2015</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structions"/>
      <sheetName val="Validation"/>
      <sheetName val="DeveloperExperience"/>
      <sheetName val="ProductDescription"/>
      <sheetName val="SelectInterconnectionLocation"/>
      <sheetName val="PG&amp;EPricing"/>
      <sheetName val="EBCEPricing"/>
      <sheetName val="GenProfile"/>
      <sheetName val="SupplyChainResponsibility"/>
      <sheetName val="FileName"/>
      <sheetName val="Index"/>
      <sheetName val="ErrorLog"/>
    </sheetNames>
    <sheetDataSet>
      <sheetData sheetId="0"/>
      <sheetData sheetId="1"/>
      <sheetData sheetId="2"/>
      <sheetData sheetId="3"/>
      <sheetData sheetId="4">
        <row r="49">
          <cell r="D49" t="str">
            <v>Renewable Generation</v>
          </cell>
        </row>
      </sheetData>
      <sheetData sheetId="5"/>
      <sheetData sheetId="6"/>
      <sheetData sheetId="7"/>
      <sheetData sheetId="8"/>
      <sheetData sheetId="9"/>
      <sheetData sheetId="10"/>
      <sheetData sheetId="11">
        <row r="8">
          <cell r="U8" t="str">
            <v>No</v>
          </cell>
        </row>
        <row r="10">
          <cell r="U10">
            <v>1</v>
          </cell>
        </row>
        <row r="139">
          <cell r="M139" t="str">
            <v>&lt;Choose&gt;</v>
          </cell>
        </row>
        <row r="140">
          <cell r="M140" t="str">
            <v>PG&amp;E</v>
          </cell>
        </row>
        <row r="141">
          <cell r="M141" t="str">
            <v>SCE</v>
          </cell>
        </row>
        <row r="142">
          <cell r="M142" t="str">
            <v>SDG&amp;E</v>
          </cell>
        </row>
      </sheetData>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structions"/>
      <sheetName val="Validation"/>
      <sheetName val="Participant_Information"/>
      <sheetName val="Project_Information"/>
      <sheetName val="Select_Interconnection_Location"/>
      <sheetName val="Operating_Characteristics"/>
      <sheetName val="Development_Experience"/>
      <sheetName val="RA_Offers"/>
      <sheetName val="Third_Party_BTM"/>
      <sheetName val="Utility_Own_Offers_Only"/>
      <sheetName val="Degradation"/>
      <sheetName val="Supply_Chain_Responsibility"/>
      <sheetName val="File_Name"/>
      <sheetName val="Capacity_Storage_Agreement"/>
      <sheetName val="Operating_Information"/>
      <sheetName val="Data_Validation"/>
      <sheetName val="Index"/>
      <sheetName val="Error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 Instructions"/>
      <sheetName val="Instructions"/>
      <sheetName val="Contact_Information"/>
      <sheetName val="Paste_BID_Data_Here"/>
      <sheetName val="Final_BID_Data"/>
      <sheetName val="RA_Import_Rights_from_PGE"/>
      <sheetName val="Supply_Chain_Responsibility"/>
      <sheetName val="Dropdowns"/>
      <sheetName val="Error Messages"/>
    </sheetNames>
    <sheetDataSet>
      <sheetData sheetId="0"/>
      <sheetData sheetId="1">
        <row r="24">
          <cell r="B24" t="str">
            <v>RA1909 V1.0</v>
          </cell>
        </row>
      </sheetData>
      <sheetData sheetId="2">
        <row r="102">
          <cell r="C102">
            <v>30</v>
          </cell>
        </row>
      </sheetData>
      <sheetData sheetId="3">
        <row r="2">
          <cell r="R2">
            <v>1</v>
          </cell>
        </row>
      </sheetData>
      <sheetData sheetId="4">
        <row r="2">
          <cell r="Q2" t="str">
            <v>If an error message appears in red in the ''Bid ID'' column an explanation will be displayed here when the error message is clicked.</v>
          </cell>
          <cell r="AC2">
            <v>1</v>
          </cell>
        </row>
        <row r="9">
          <cell r="Q9" t="str">
            <v>Jan-20Bay Area</v>
          </cell>
          <cell r="S9" t="str">
            <v/>
          </cell>
          <cell r="Y9" t="str">
            <v/>
          </cell>
        </row>
        <row r="10">
          <cell r="Q10" t="str">
            <v>Jan-20Fresno</v>
          </cell>
          <cell r="S10" t="str">
            <v/>
          </cell>
          <cell r="Y10" t="str">
            <v/>
          </cell>
        </row>
        <row r="11">
          <cell r="Q11" t="str">
            <v>Jan-20Humboldt</v>
          </cell>
          <cell r="S11" t="str">
            <v/>
          </cell>
          <cell r="Y11" t="str">
            <v/>
          </cell>
        </row>
        <row r="12">
          <cell r="Q12" t="str">
            <v/>
          </cell>
          <cell r="S12" t="str">
            <v>Feb-20Bay Area</v>
          </cell>
          <cell r="Y12" t="str">
            <v/>
          </cell>
        </row>
        <row r="13">
          <cell r="Q13" t="str">
            <v/>
          </cell>
          <cell r="S13" t="str">
            <v>Feb-20Fresno</v>
          </cell>
          <cell r="Y13" t="str">
            <v/>
          </cell>
        </row>
        <row r="14">
          <cell r="Q14" t="str">
            <v/>
          </cell>
          <cell r="S14" t="str">
            <v>Jan-20Bay Area</v>
          </cell>
          <cell r="Y14" t="str">
            <v/>
          </cell>
        </row>
        <row r="15">
          <cell r="Q15" t="str">
            <v/>
          </cell>
          <cell r="S15" t="str">
            <v>Mar-20Bay Area</v>
          </cell>
          <cell r="Y15" t="str">
            <v/>
          </cell>
        </row>
        <row r="16">
          <cell r="Q16" t="str">
            <v/>
          </cell>
          <cell r="S16" t="str">
            <v>Mar-20Fresno</v>
          </cell>
          <cell r="Y16" t="str">
            <v/>
          </cell>
        </row>
        <row r="17">
          <cell r="Q17" t="str">
            <v/>
          </cell>
          <cell r="S17" t="str">
            <v>Mar-20Humboldt</v>
          </cell>
          <cell r="Y17" t="str">
            <v/>
          </cell>
        </row>
        <row r="18">
          <cell r="Q18" t="str">
            <v/>
          </cell>
          <cell r="S18" t="str">
            <v/>
          </cell>
          <cell r="Y18" t="str">
            <v/>
          </cell>
        </row>
        <row r="19">
          <cell r="Q19" t="str">
            <v/>
          </cell>
          <cell r="S19" t="str">
            <v/>
          </cell>
          <cell r="Y19" t="str">
            <v/>
          </cell>
        </row>
        <row r="20">
          <cell r="Q20" t="str">
            <v/>
          </cell>
          <cell r="S20" t="str">
            <v/>
          </cell>
          <cell r="Y20" t="str">
            <v/>
          </cell>
        </row>
        <row r="21">
          <cell r="Q21" t="str">
            <v/>
          </cell>
          <cell r="S21" t="str">
            <v/>
          </cell>
          <cell r="Y21" t="str">
            <v/>
          </cell>
        </row>
        <row r="22">
          <cell r="Q22" t="str">
            <v/>
          </cell>
          <cell r="S22" t="str">
            <v/>
          </cell>
          <cell r="Y22" t="str">
            <v/>
          </cell>
        </row>
        <row r="23">
          <cell r="Q23" t="str">
            <v/>
          </cell>
          <cell r="S23" t="str">
            <v/>
          </cell>
          <cell r="Y23" t="str">
            <v/>
          </cell>
        </row>
        <row r="24">
          <cell r="Q24" t="str">
            <v/>
          </cell>
          <cell r="S24" t="str">
            <v/>
          </cell>
          <cell r="Y24" t="str">
            <v/>
          </cell>
        </row>
        <row r="25">
          <cell r="Q25" t="str">
            <v/>
          </cell>
          <cell r="S25" t="str">
            <v/>
          </cell>
          <cell r="Y25" t="str">
            <v/>
          </cell>
        </row>
        <row r="26">
          <cell r="Q26" t="str">
            <v/>
          </cell>
          <cell r="S26" t="str">
            <v/>
          </cell>
          <cell r="Y26" t="str">
            <v/>
          </cell>
        </row>
        <row r="27">
          <cell r="Q27" t="str">
            <v/>
          </cell>
          <cell r="S27" t="str">
            <v/>
          </cell>
          <cell r="Y27" t="str">
            <v/>
          </cell>
        </row>
        <row r="28">
          <cell r="Q28" t="str">
            <v/>
          </cell>
          <cell r="S28" t="str">
            <v/>
          </cell>
          <cell r="Y28" t="str">
            <v/>
          </cell>
        </row>
        <row r="29">
          <cell r="Q29" t="str">
            <v/>
          </cell>
          <cell r="S29" t="str">
            <v/>
          </cell>
          <cell r="Y29" t="str">
            <v/>
          </cell>
        </row>
        <row r="30">
          <cell r="Q30" t="str">
            <v/>
          </cell>
          <cell r="S30" t="str">
            <v/>
          </cell>
          <cell r="Y30" t="str">
            <v/>
          </cell>
        </row>
        <row r="31">
          <cell r="Q31" t="str">
            <v/>
          </cell>
          <cell r="S31" t="str">
            <v/>
          </cell>
          <cell r="Y31" t="str">
            <v/>
          </cell>
        </row>
        <row r="32">
          <cell r="Q32" t="str">
            <v/>
          </cell>
          <cell r="S32" t="str">
            <v/>
          </cell>
          <cell r="Y32" t="str">
            <v/>
          </cell>
        </row>
        <row r="33">
          <cell r="Q33" t="str">
            <v/>
          </cell>
          <cell r="S33" t="str">
            <v/>
          </cell>
          <cell r="Y33" t="str">
            <v/>
          </cell>
        </row>
        <row r="34">
          <cell r="Q34" t="str">
            <v/>
          </cell>
          <cell r="S34" t="str">
            <v/>
          </cell>
          <cell r="Y34" t="str">
            <v/>
          </cell>
        </row>
        <row r="35">
          <cell r="Q35" t="str">
            <v/>
          </cell>
          <cell r="S35" t="str">
            <v/>
          </cell>
          <cell r="Y35" t="str">
            <v/>
          </cell>
        </row>
        <row r="36">
          <cell r="Q36" t="str">
            <v/>
          </cell>
          <cell r="S36" t="str">
            <v/>
          </cell>
          <cell r="Y36" t="str">
            <v/>
          </cell>
        </row>
        <row r="37">
          <cell r="Q37" t="str">
            <v/>
          </cell>
          <cell r="S37" t="str">
            <v/>
          </cell>
          <cell r="Y37" t="str">
            <v/>
          </cell>
        </row>
        <row r="38">
          <cell r="Q38" t="str">
            <v/>
          </cell>
          <cell r="S38" t="str">
            <v/>
          </cell>
          <cell r="Y38" t="str">
            <v/>
          </cell>
        </row>
        <row r="39">
          <cell r="Q39" t="str">
            <v/>
          </cell>
          <cell r="S39" t="str">
            <v/>
          </cell>
          <cell r="Y39" t="str">
            <v/>
          </cell>
        </row>
        <row r="40">
          <cell r="Q40" t="str">
            <v/>
          </cell>
          <cell r="S40" t="str">
            <v/>
          </cell>
          <cell r="Y40" t="str">
            <v/>
          </cell>
        </row>
        <row r="41">
          <cell r="Q41" t="str">
            <v/>
          </cell>
          <cell r="S41" t="str">
            <v/>
          </cell>
          <cell r="Y41" t="str">
            <v/>
          </cell>
        </row>
        <row r="42">
          <cell r="Q42" t="str">
            <v/>
          </cell>
          <cell r="S42" t="str">
            <v/>
          </cell>
          <cell r="Y42" t="str">
            <v/>
          </cell>
        </row>
        <row r="43">
          <cell r="Q43" t="str">
            <v/>
          </cell>
          <cell r="S43" t="str">
            <v/>
          </cell>
          <cell r="Y43" t="str">
            <v/>
          </cell>
        </row>
        <row r="44">
          <cell r="Q44" t="str">
            <v/>
          </cell>
          <cell r="S44" t="str">
            <v/>
          </cell>
          <cell r="Y44" t="str">
            <v/>
          </cell>
        </row>
        <row r="45">
          <cell r="Q45" t="str">
            <v/>
          </cell>
          <cell r="S45" t="str">
            <v/>
          </cell>
          <cell r="Y45" t="str">
            <v/>
          </cell>
        </row>
        <row r="46">
          <cell r="Q46" t="str">
            <v/>
          </cell>
          <cell r="S46" t="str">
            <v/>
          </cell>
          <cell r="Y46" t="str">
            <v/>
          </cell>
        </row>
        <row r="47">
          <cell r="Q47" t="str">
            <v/>
          </cell>
          <cell r="S47" t="str">
            <v/>
          </cell>
          <cell r="Y47" t="str">
            <v/>
          </cell>
        </row>
        <row r="48">
          <cell r="Q48" t="str">
            <v/>
          </cell>
          <cell r="S48" t="str">
            <v/>
          </cell>
          <cell r="Y48" t="str">
            <v/>
          </cell>
        </row>
        <row r="49">
          <cell r="Q49" t="str">
            <v/>
          </cell>
          <cell r="S49" t="str">
            <v/>
          </cell>
          <cell r="Y49" t="str">
            <v/>
          </cell>
        </row>
        <row r="50">
          <cell r="Q50" t="str">
            <v/>
          </cell>
          <cell r="S50" t="str">
            <v/>
          </cell>
          <cell r="Y50" t="str">
            <v/>
          </cell>
        </row>
        <row r="51">
          <cell r="Q51" t="str">
            <v/>
          </cell>
          <cell r="S51" t="str">
            <v/>
          </cell>
          <cell r="Y51" t="str">
            <v/>
          </cell>
        </row>
        <row r="52">
          <cell r="Q52" t="str">
            <v/>
          </cell>
          <cell r="S52" t="str">
            <v/>
          </cell>
          <cell r="Y52" t="str">
            <v/>
          </cell>
        </row>
        <row r="53">
          <cell r="Q53" t="str">
            <v/>
          </cell>
          <cell r="S53" t="str">
            <v/>
          </cell>
          <cell r="Y53" t="str">
            <v/>
          </cell>
        </row>
        <row r="54">
          <cell r="Q54" t="str">
            <v/>
          </cell>
          <cell r="S54" t="str">
            <v/>
          </cell>
          <cell r="Y54" t="str">
            <v/>
          </cell>
        </row>
        <row r="55">
          <cell r="Q55" t="str">
            <v/>
          </cell>
          <cell r="S55" t="str">
            <v/>
          </cell>
          <cell r="Y55" t="str">
            <v/>
          </cell>
        </row>
        <row r="56">
          <cell r="Q56" t="str">
            <v/>
          </cell>
          <cell r="S56" t="str">
            <v/>
          </cell>
          <cell r="Y56" t="str">
            <v/>
          </cell>
        </row>
        <row r="57">
          <cell r="Q57" t="str">
            <v/>
          </cell>
          <cell r="S57" t="str">
            <v/>
          </cell>
          <cell r="Y57" t="str">
            <v/>
          </cell>
        </row>
        <row r="58">
          <cell r="Q58" t="str">
            <v/>
          </cell>
          <cell r="S58" t="str">
            <v/>
          </cell>
          <cell r="Y58" t="str">
            <v/>
          </cell>
        </row>
        <row r="59">
          <cell r="Q59" t="str">
            <v/>
          </cell>
          <cell r="S59" t="str">
            <v/>
          </cell>
          <cell r="Y59" t="str">
            <v/>
          </cell>
        </row>
        <row r="60">
          <cell r="Q60" t="str">
            <v/>
          </cell>
          <cell r="S60" t="str">
            <v/>
          </cell>
          <cell r="Y60" t="str">
            <v/>
          </cell>
        </row>
        <row r="61">
          <cell r="Q61" t="str">
            <v/>
          </cell>
          <cell r="S61" t="str">
            <v/>
          </cell>
          <cell r="Y61" t="str">
            <v/>
          </cell>
        </row>
        <row r="62">
          <cell r="Q62" t="str">
            <v/>
          </cell>
          <cell r="S62" t="str">
            <v/>
          </cell>
          <cell r="Y62" t="str">
            <v/>
          </cell>
        </row>
        <row r="63">
          <cell r="Q63" t="str">
            <v/>
          </cell>
          <cell r="S63" t="str">
            <v/>
          </cell>
          <cell r="Y63" t="str">
            <v/>
          </cell>
        </row>
        <row r="64">
          <cell r="Q64" t="str">
            <v/>
          </cell>
          <cell r="S64" t="str">
            <v/>
          </cell>
          <cell r="Y64" t="str">
            <v/>
          </cell>
        </row>
        <row r="65">
          <cell r="Q65" t="str">
            <v/>
          </cell>
          <cell r="S65" t="str">
            <v/>
          </cell>
          <cell r="Y65" t="str">
            <v/>
          </cell>
        </row>
        <row r="66">
          <cell r="Q66" t="str">
            <v/>
          </cell>
          <cell r="S66" t="str">
            <v/>
          </cell>
          <cell r="Y66" t="str">
            <v/>
          </cell>
        </row>
        <row r="67">
          <cell r="Q67" t="str">
            <v/>
          </cell>
          <cell r="S67" t="str">
            <v/>
          </cell>
          <cell r="Y67" t="str">
            <v/>
          </cell>
        </row>
        <row r="68">
          <cell r="Q68" t="str">
            <v/>
          </cell>
          <cell r="S68" t="str">
            <v/>
          </cell>
          <cell r="Y68" t="str">
            <v/>
          </cell>
        </row>
        <row r="69">
          <cell r="Q69" t="str">
            <v/>
          </cell>
          <cell r="S69" t="str">
            <v/>
          </cell>
          <cell r="Y69" t="str">
            <v/>
          </cell>
        </row>
        <row r="70">
          <cell r="Q70" t="str">
            <v/>
          </cell>
          <cell r="S70" t="str">
            <v/>
          </cell>
          <cell r="Y70" t="str">
            <v/>
          </cell>
        </row>
        <row r="71">
          <cell r="Q71" t="str">
            <v/>
          </cell>
          <cell r="S71" t="str">
            <v/>
          </cell>
          <cell r="Y71" t="str">
            <v/>
          </cell>
        </row>
        <row r="72">
          <cell r="Q72" t="str">
            <v/>
          </cell>
          <cell r="S72" t="str">
            <v/>
          </cell>
          <cell r="Y72" t="str">
            <v/>
          </cell>
        </row>
        <row r="73">
          <cell r="Q73" t="str">
            <v/>
          </cell>
          <cell r="S73" t="str">
            <v/>
          </cell>
          <cell r="Y73" t="str">
            <v/>
          </cell>
        </row>
        <row r="74">
          <cell r="Q74" t="str">
            <v/>
          </cell>
          <cell r="S74" t="str">
            <v/>
          </cell>
          <cell r="Y74" t="str">
            <v/>
          </cell>
        </row>
        <row r="75">
          <cell r="Q75" t="str">
            <v/>
          </cell>
          <cell r="S75" t="str">
            <v/>
          </cell>
          <cell r="Y75" t="str">
            <v/>
          </cell>
        </row>
        <row r="76">
          <cell r="Q76" t="str">
            <v/>
          </cell>
          <cell r="S76" t="str">
            <v/>
          </cell>
          <cell r="Y76" t="str">
            <v/>
          </cell>
        </row>
        <row r="77">
          <cell r="Q77" t="str">
            <v/>
          </cell>
          <cell r="S77" t="str">
            <v/>
          </cell>
          <cell r="Y77" t="str">
            <v/>
          </cell>
        </row>
        <row r="78">
          <cell r="Q78" t="str">
            <v/>
          </cell>
          <cell r="S78" t="str">
            <v/>
          </cell>
          <cell r="Y78" t="str">
            <v/>
          </cell>
        </row>
        <row r="79">
          <cell r="Q79" t="str">
            <v/>
          </cell>
          <cell r="S79" t="str">
            <v/>
          </cell>
          <cell r="Y79" t="str">
            <v/>
          </cell>
        </row>
        <row r="80">
          <cell r="Q80" t="str">
            <v/>
          </cell>
          <cell r="S80" t="str">
            <v/>
          </cell>
          <cell r="Y80" t="str">
            <v/>
          </cell>
        </row>
        <row r="81">
          <cell r="Q81" t="str">
            <v/>
          </cell>
          <cell r="S81" t="str">
            <v/>
          </cell>
          <cell r="Y81" t="str">
            <v/>
          </cell>
        </row>
        <row r="82">
          <cell r="Q82" t="str">
            <v/>
          </cell>
          <cell r="S82" t="str">
            <v/>
          </cell>
          <cell r="Y82" t="str">
            <v/>
          </cell>
        </row>
        <row r="83">
          <cell r="Q83" t="str">
            <v/>
          </cell>
          <cell r="S83" t="str">
            <v/>
          </cell>
          <cell r="Y83" t="str">
            <v/>
          </cell>
        </row>
        <row r="84">
          <cell r="Q84" t="str">
            <v/>
          </cell>
          <cell r="S84" t="str">
            <v/>
          </cell>
          <cell r="Y84" t="str">
            <v/>
          </cell>
        </row>
        <row r="85">
          <cell r="Q85" t="str">
            <v/>
          </cell>
          <cell r="S85" t="str">
            <v/>
          </cell>
          <cell r="Y85" t="str">
            <v/>
          </cell>
        </row>
        <row r="86">
          <cell r="Q86" t="str">
            <v/>
          </cell>
          <cell r="S86" t="str">
            <v/>
          </cell>
          <cell r="Y86" t="str">
            <v/>
          </cell>
        </row>
        <row r="87">
          <cell r="Q87" t="str">
            <v/>
          </cell>
          <cell r="S87" t="str">
            <v/>
          </cell>
          <cell r="Y87" t="str">
            <v/>
          </cell>
        </row>
        <row r="88">
          <cell r="Q88" t="str">
            <v/>
          </cell>
          <cell r="S88" t="str">
            <v/>
          </cell>
          <cell r="Y88" t="str">
            <v/>
          </cell>
        </row>
        <row r="89">
          <cell r="Q89" t="str">
            <v/>
          </cell>
          <cell r="S89" t="str">
            <v/>
          </cell>
          <cell r="Y89" t="str">
            <v/>
          </cell>
        </row>
        <row r="90">
          <cell r="Q90" t="str">
            <v/>
          </cell>
          <cell r="S90" t="str">
            <v/>
          </cell>
          <cell r="Y90" t="str">
            <v/>
          </cell>
        </row>
        <row r="91">
          <cell r="Q91" t="str">
            <v/>
          </cell>
          <cell r="S91" t="str">
            <v/>
          </cell>
          <cell r="Y91" t="str">
            <v/>
          </cell>
        </row>
        <row r="92">
          <cell r="Q92" t="str">
            <v/>
          </cell>
          <cell r="S92" t="str">
            <v/>
          </cell>
          <cell r="Y92" t="str">
            <v/>
          </cell>
        </row>
        <row r="93">
          <cell r="Q93" t="str">
            <v/>
          </cell>
          <cell r="S93" t="str">
            <v/>
          </cell>
          <cell r="Y93" t="str">
            <v/>
          </cell>
        </row>
        <row r="94">
          <cell r="Q94" t="str">
            <v/>
          </cell>
          <cell r="S94" t="str">
            <v/>
          </cell>
          <cell r="Y94" t="str">
            <v/>
          </cell>
        </row>
        <row r="95">
          <cell r="Q95" t="str">
            <v/>
          </cell>
          <cell r="S95" t="str">
            <v/>
          </cell>
          <cell r="Y95" t="str">
            <v/>
          </cell>
        </row>
        <row r="96">
          <cell r="Q96" t="str">
            <v/>
          </cell>
          <cell r="S96" t="str">
            <v/>
          </cell>
          <cell r="Y96" t="str">
            <v/>
          </cell>
        </row>
        <row r="97">
          <cell r="Q97" t="str">
            <v/>
          </cell>
          <cell r="S97" t="str">
            <v/>
          </cell>
          <cell r="Y97" t="str">
            <v/>
          </cell>
        </row>
        <row r="98">
          <cell r="Q98" t="str">
            <v/>
          </cell>
          <cell r="S98" t="str">
            <v/>
          </cell>
          <cell r="Y98" t="str">
            <v/>
          </cell>
        </row>
        <row r="99">
          <cell r="Q99" t="str">
            <v/>
          </cell>
          <cell r="S99" t="str">
            <v/>
          </cell>
          <cell r="Y99" t="str">
            <v/>
          </cell>
        </row>
        <row r="100">
          <cell r="Q100" t="str">
            <v/>
          </cell>
          <cell r="S100" t="str">
            <v/>
          </cell>
          <cell r="Y100" t="str">
            <v/>
          </cell>
        </row>
        <row r="101">
          <cell r="Q101" t="str">
            <v/>
          </cell>
          <cell r="S101" t="str">
            <v/>
          </cell>
          <cell r="Y101" t="str">
            <v/>
          </cell>
        </row>
        <row r="102">
          <cell r="Q102" t="str">
            <v/>
          </cell>
          <cell r="S102" t="str">
            <v/>
          </cell>
          <cell r="Y102" t="str">
            <v/>
          </cell>
        </row>
        <row r="103">
          <cell r="Q103" t="str">
            <v/>
          </cell>
          <cell r="S103" t="str">
            <v/>
          </cell>
          <cell r="Y103" t="str">
            <v/>
          </cell>
        </row>
        <row r="104">
          <cell r="Q104" t="str">
            <v/>
          </cell>
          <cell r="S104" t="str">
            <v/>
          </cell>
          <cell r="Y104" t="str">
            <v/>
          </cell>
        </row>
        <row r="105">
          <cell r="Q105" t="str">
            <v/>
          </cell>
          <cell r="S105" t="str">
            <v/>
          </cell>
          <cell r="Y105" t="str">
            <v/>
          </cell>
        </row>
        <row r="106">
          <cell r="Q106" t="str">
            <v/>
          </cell>
          <cell r="S106" t="str">
            <v/>
          </cell>
          <cell r="Y106" t="str">
            <v/>
          </cell>
        </row>
        <row r="107">
          <cell r="Q107" t="str">
            <v/>
          </cell>
          <cell r="S107" t="str">
            <v/>
          </cell>
          <cell r="Y107" t="str">
            <v/>
          </cell>
        </row>
        <row r="108">
          <cell r="Q108" t="str">
            <v/>
          </cell>
          <cell r="S108" t="str">
            <v/>
          </cell>
          <cell r="Y108" t="str">
            <v/>
          </cell>
        </row>
        <row r="109">
          <cell r="Q109" t="str">
            <v/>
          </cell>
          <cell r="S109" t="str">
            <v/>
          </cell>
          <cell r="Y109" t="str">
            <v/>
          </cell>
        </row>
        <row r="110">
          <cell r="Q110" t="str">
            <v/>
          </cell>
          <cell r="S110" t="str">
            <v/>
          </cell>
          <cell r="Y110" t="str">
            <v/>
          </cell>
        </row>
        <row r="111">
          <cell r="Q111" t="str">
            <v/>
          </cell>
          <cell r="S111" t="str">
            <v/>
          </cell>
          <cell r="Y111" t="str">
            <v/>
          </cell>
        </row>
        <row r="112">
          <cell r="Q112" t="str">
            <v/>
          </cell>
          <cell r="S112" t="str">
            <v/>
          </cell>
          <cell r="Y112" t="str">
            <v/>
          </cell>
        </row>
        <row r="113">
          <cell r="Q113" t="str">
            <v/>
          </cell>
          <cell r="S113" t="str">
            <v/>
          </cell>
          <cell r="Y113" t="str">
            <v/>
          </cell>
        </row>
        <row r="114">
          <cell r="Q114" t="str">
            <v/>
          </cell>
          <cell r="S114" t="str">
            <v/>
          </cell>
          <cell r="Y114" t="str">
            <v/>
          </cell>
        </row>
        <row r="115">
          <cell r="Q115" t="str">
            <v/>
          </cell>
          <cell r="S115" t="str">
            <v/>
          </cell>
          <cell r="Y115" t="str">
            <v/>
          </cell>
        </row>
        <row r="116">
          <cell r="Q116" t="str">
            <v/>
          </cell>
          <cell r="S116" t="str">
            <v/>
          </cell>
          <cell r="Y116" t="str">
            <v/>
          </cell>
        </row>
        <row r="117">
          <cell r="Q117" t="str">
            <v/>
          </cell>
          <cell r="S117" t="str">
            <v/>
          </cell>
          <cell r="Y117" t="str">
            <v/>
          </cell>
        </row>
        <row r="118">
          <cell r="Q118" t="str">
            <v/>
          </cell>
          <cell r="S118" t="str">
            <v/>
          </cell>
          <cell r="Y118" t="str">
            <v/>
          </cell>
        </row>
        <row r="119">
          <cell r="Q119" t="str">
            <v/>
          </cell>
          <cell r="S119" t="str">
            <v/>
          </cell>
          <cell r="Y119" t="str">
            <v/>
          </cell>
        </row>
        <row r="120">
          <cell r="Q120" t="str">
            <v/>
          </cell>
          <cell r="S120" t="str">
            <v/>
          </cell>
          <cell r="Y120" t="str">
            <v/>
          </cell>
        </row>
        <row r="121">
          <cell r="Q121" t="str">
            <v/>
          </cell>
          <cell r="S121" t="str">
            <v/>
          </cell>
          <cell r="Y121" t="str">
            <v/>
          </cell>
        </row>
        <row r="122">
          <cell r="Q122" t="str">
            <v/>
          </cell>
          <cell r="S122" t="str">
            <v/>
          </cell>
          <cell r="Y122" t="str">
            <v/>
          </cell>
        </row>
        <row r="123">
          <cell r="Q123" t="str">
            <v/>
          </cell>
          <cell r="S123" t="str">
            <v/>
          </cell>
          <cell r="Y123" t="str">
            <v/>
          </cell>
        </row>
        <row r="124">
          <cell r="Q124" t="str">
            <v/>
          </cell>
          <cell r="S124" t="str">
            <v/>
          </cell>
          <cell r="Y124" t="str">
            <v/>
          </cell>
        </row>
        <row r="125">
          <cell r="Q125" t="str">
            <v/>
          </cell>
          <cell r="S125" t="str">
            <v/>
          </cell>
          <cell r="Y125" t="str">
            <v/>
          </cell>
        </row>
        <row r="126">
          <cell r="Q126" t="str">
            <v/>
          </cell>
          <cell r="S126" t="str">
            <v/>
          </cell>
          <cell r="Y126" t="str">
            <v/>
          </cell>
        </row>
        <row r="127">
          <cell r="Q127" t="str">
            <v/>
          </cell>
          <cell r="S127" t="str">
            <v/>
          </cell>
          <cell r="Y127" t="str">
            <v/>
          </cell>
        </row>
        <row r="128">
          <cell r="Q128" t="str">
            <v/>
          </cell>
          <cell r="S128" t="str">
            <v/>
          </cell>
          <cell r="Y128" t="str">
            <v/>
          </cell>
        </row>
        <row r="129">
          <cell r="Q129" t="str">
            <v/>
          </cell>
          <cell r="S129" t="str">
            <v/>
          </cell>
          <cell r="Y129" t="str">
            <v/>
          </cell>
        </row>
        <row r="130">
          <cell r="Q130" t="str">
            <v/>
          </cell>
          <cell r="S130" t="str">
            <v/>
          </cell>
          <cell r="Y130" t="str">
            <v/>
          </cell>
        </row>
        <row r="131">
          <cell r="Q131" t="str">
            <v/>
          </cell>
          <cell r="S131" t="str">
            <v/>
          </cell>
          <cell r="Y131" t="str">
            <v/>
          </cell>
        </row>
        <row r="132">
          <cell r="Q132" t="str">
            <v/>
          </cell>
          <cell r="S132" t="str">
            <v/>
          </cell>
          <cell r="Y132" t="str">
            <v/>
          </cell>
        </row>
        <row r="133">
          <cell r="Q133" t="str">
            <v/>
          </cell>
          <cell r="S133" t="str">
            <v/>
          </cell>
          <cell r="Y133" t="str">
            <v/>
          </cell>
        </row>
        <row r="134">
          <cell r="Q134" t="str">
            <v/>
          </cell>
          <cell r="S134" t="str">
            <v/>
          </cell>
          <cell r="Y134" t="str">
            <v/>
          </cell>
        </row>
        <row r="135">
          <cell r="Q135" t="str">
            <v/>
          </cell>
          <cell r="S135" t="str">
            <v/>
          </cell>
          <cell r="Y135" t="str">
            <v/>
          </cell>
        </row>
        <row r="136">
          <cell r="Q136" t="str">
            <v/>
          </cell>
          <cell r="S136" t="str">
            <v/>
          </cell>
          <cell r="Y136" t="str">
            <v/>
          </cell>
        </row>
        <row r="137">
          <cell r="Q137" t="str">
            <v/>
          </cell>
          <cell r="S137" t="str">
            <v/>
          </cell>
          <cell r="Y137" t="str">
            <v/>
          </cell>
        </row>
        <row r="138">
          <cell r="Q138" t="str">
            <v/>
          </cell>
          <cell r="S138" t="str">
            <v/>
          </cell>
          <cell r="Y138" t="str">
            <v/>
          </cell>
        </row>
        <row r="139">
          <cell r="Q139" t="str">
            <v/>
          </cell>
          <cell r="S139" t="str">
            <v/>
          </cell>
          <cell r="Y139" t="str">
            <v/>
          </cell>
        </row>
        <row r="140">
          <cell r="Q140" t="str">
            <v/>
          </cell>
          <cell r="S140" t="str">
            <v/>
          </cell>
          <cell r="Y140" t="str">
            <v/>
          </cell>
        </row>
        <row r="141">
          <cell r="Q141" t="str">
            <v/>
          </cell>
          <cell r="S141" t="str">
            <v/>
          </cell>
          <cell r="Y141" t="str">
            <v/>
          </cell>
        </row>
        <row r="142">
          <cell r="Q142" t="str">
            <v/>
          </cell>
          <cell r="S142" t="str">
            <v/>
          </cell>
          <cell r="Y142" t="str">
            <v/>
          </cell>
        </row>
        <row r="143">
          <cell r="Q143" t="str">
            <v/>
          </cell>
          <cell r="S143" t="str">
            <v/>
          </cell>
          <cell r="Y143" t="str">
            <v/>
          </cell>
        </row>
        <row r="144">
          <cell r="Q144" t="str">
            <v/>
          </cell>
          <cell r="S144" t="str">
            <v/>
          </cell>
          <cell r="Y144" t="str">
            <v/>
          </cell>
        </row>
        <row r="145">
          <cell r="Q145" t="str">
            <v/>
          </cell>
          <cell r="S145" t="str">
            <v/>
          </cell>
          <cell r="Y145" t="str">
            <v/>
          </cell>
        </row>
        <row r="146">
          <cell r="Q146" t="str">
            <v/>
          </cell>
          <cell r="S146" t="str">
            <v/>
          </cell>
          <cell r="Y146" t="str">
            <v/>
          </cell>
        </row>
        <row r="147">
          <cell r="Q147" t="str">
            <v/>
          </cell>
          <cell r="S147" t="str">
            <v/>
          </cell>
          <cell r="Y147" t="str">
            <v/>
          </cell>
        </row>
        <row r="148">
          <cell r="Q148" t="str">
            <v/>
          </cell>
          <cell r="S148" t="str">
            <v/>
          </cell>
          <cell r="Y148" t="str">
            <v/>
          </cell>
        </row>
        <row r="149">
          <cell r="Q149" t="str">
            <v/>
          </cell>
          <cell r="S149" t="str">
            <v/>
          </cell>
          <cell r="Y149" t="str">
            <v/>
          </cell>
        </row>
        <row r="150">
          <cell r="Q150" t="str">
            <v/>
          </cell>
          <cell r="S150" t="str">
            <v/>
          </cell>
          <cell r="Y150" t="str">
            <v/>
          </cell>
        </row>
        <row r="151">
          <cell r="Q151" t="str">
            <v/>
          </cell>
          <cell r="S151" t="str">
            <v/>
          </cell>
          <cell r="Y151" t="str">
            <v/>
          </cell>
        </row>
        <row r="152">
          <cell r="Q152" t="str">
            <v/>
          </cell>
          <cell r="S152" t="str">
            <v/>
          </cell>
          <cell r="Y152" t="str">
            <v/>
          </cell>
        </row>
        <row r="153">
          <cell r="Q153" t="str">
            <v/>
          </cell>
          <cell r="S153" t="str">
            <v/>
          </cell>
          <cell r="Y153" t="str">
            <v/>
          </cell>
        </row>
        <row r="154">
          <cell r="Q154" t="str">
            <v/>
          </cell>
          <cell r="S154" t="str">
            <v/>
          </cell>
          <cell r="Y154" t="str">
            <v/>
          </cell>
        </row>
        <row r="155">
          <cell r="Q155" t="str">
            <v/>
          </cell>
          <cell r="S155" t="str">
            <v/>
          </cell>
          <cell r="Y155" t="str">
            <v/>
          </cell>
        </row>
        <row r="156">
          <cell r="Q156" t="str">
            <v/>
          </cell>
          <cell r="S156" t="str">
            <v/>
          </cell>
          <cell r="Y156" t="str">
            <v/>
          </cell>
        </row>
        <row r="157">
          <cell r="Q157" t="str">
            <v/>
          </cell>
          <cell r="S157" t="str">
            <v/>
          </cell>
          <cell r="Y157" t="str">
            <v/>
          </cell>
        </row>
        <row r="158">
          <cell r="Q158" t="str">
            <v/>
          </cell>
          <cell r="S158" t="str">
            <v/>
          </cell>
          <cell r="Y158" t="str">
            <v/>
          </cell>
        </row>
        <row r="159">
          <cell r="Q159" t="str">
            <v/>
          </cell>
          <cell r="S159" t="str">
            <v/>
          </cell>
          <cell r="Y159" t="str">
            <v/>
          </cell>
        </row>
        <row r="160">
          <cell r="Q160" t="str">
            <v/>
          </cell>
          <cell r="S160" t="str">
            <v/>
          </cell>
          <cell r="Y160" t="str">
            <v/>
          </cell>
        </row>
        <row r="161">
          <cell r="Q161" t="str">
            <v/>
          </cell>
          <cell r="S161" t="str">
            <v/>
          </cell>
          <cell r="Y161" t="str">
            <v/>
          </cell>
        </row>
        <row r="162">
          <cell r="Q162" t="str">
            <v/>
          </cell>
          <cell r="S162" t="str">
            <v/>
          </cell>
          <cell r="Y162" t="str">
            <v/>
          </cell>
        </row>
        <row r="163">
          <cell r="Q163" t="str">
            <v/>
          </cell>
          <cell r="S163" t="str">
            <v/>
          </cell>
          <cell r="Y163" t="str">
            <v/>
          </cell>
        </row>
        <row r="164">
          <cell r="Q164" t="str">
            <v/>
          </cell>
          <cell r="S164" t="str">
            <v/>
          </cell>
          <cell r="Y164" t="str">
            <v/>
          </cell>
        </row>
        <row r="165">
          <cell r="Q165" t="str">
            <v/>
          </cell>
          <cell r="S165" t="str">
            <v/>
          </cell>
          <cell r="Y165" t="str">
            <v/>
          </cell>
        </row>
        <row r="166">
          <cell r="Q166" t="str">
            <v/>
          </cell>
          <cell r="S166" t="str">
            <v/>
          </cell>
          <cell r="Y166" t="str">
            <v/>
          </cell>
        </row>
        <row r="167">
          <cell r="Q167" t="str">
            <v/>
          </cell>
          <cell r="S167" t="str">
            <v/>
          </cell>
          <cell r="Y167" t="str">
            <v/>
          </cell>
        </row>
        <row r="168">
          <cell r="Q168" t="str">
            <v/>
          </cell>
          <cell r="S168" t="str">
            <v/>
          </cell>
          <cell r="Y168" t="str">
            <v/>
          </cell>
        </row>
        <row r="169">
          <cell r="Q169" t="str">
            <v/>
          </cell>
          <cell r="S169" t="str">
            <v/>
          </cell>
          <cell r="Y169" t="str">
            <v/>
          </cell>
        </row>
        <row r="170">
          <cell r="Q170" t="str">
            <v/>
          </cell>
          <cell r="S170" t="str">
            <v/>
          </cell>
          <cell r="Y170" t="str">
            <v/>
          </cell>
        </row>
        <row r="171">
          <cell r="Q171" t="str">
            <v/>
          </cell>
          <cell r="S171" t="str">
            <v/>
          </cell>
          <cell r="Y171" t="str">
            <v/>
          </cell>
        </row>
        <row r="172">
          <cell r="Q172" t="str">
            <v/>
          </cell>
          <cell r="S172" t="str">
            <v/>
          </cell>
          <cell r="Y172" t="str">
            <v/>
          </cell>
        </row>
        <row r="173">
          <cell r="Q173" t="str">
            <v/>
          </cell>
          <cell r="S173" t="str">
            <v/>
          </cell>
          <cell r="Y173" t="str">
            <v/>
          </cell>
        </row>
        <row r="174">
          <cell r="Q174" t="str">
            <v/>
          </cell>
          <cell r="S174" t="str">
            <v/>
          </cell>
          <cell r="Y174" t="str">
            <v/>
          </cell>
        </row>
        <row r="175">
          <cell r="Q175" t="str">
            <v/>
          </cell>
          <cell r="S175" t="str">
            <v/>
          </cell>
          <cell r="Y175" t="str">
            <v/>
          </cell>
        </row>
        <row r="176">
          <cell r="Q176" t="str">
            <v/>
          </cell>
          <cell r="S176" t="str">
            <v/>
          </cell>
          <cell r="Y176" t="str">
            <v/>
          </cell>
        </row>
        <row r="177">
          <cell r="Q177" t="str">
            <v/>
          </cell>
          <cell r="S177" t="str">
            <v/>
          </cell>
          <cell r="Y177" t="str">
            <v/>
          </cell>
        </row>
        <row r="178">
          <cell r="Q178" t="str">
            <v/>
          </cell>
          <cell r="S178" t="str">
            <v/>
          </cell>
          <cell r="Y178" t="str">
            <v/>
          </cell>
        </row>
        <row r="179">
          <cell r="Q179" t="str">
            <v/>
          </cell>
          <cell r="S179" t="str">
            <v/>
          </cell>
          <cell r="Y179" t="str">
            <v/>
          </cell>
        </row>
        <row r="180">
          <cell r="Q180" t="str">
            <v/>
          </cell>
          <cell r="S180" t="str">
            <v/>
          </cell>
          <cell r="Y180" t="str">
            <v/>
          </cell>
        </row>
        <row r="181">
          <cell r="Q181" t="str">
            <v/>
          </cell>
          <cell r="S181" t="str">
            <v/>
          </cell>
          <cell r="Y181" t="str">
            <v/>
          </cell>
        </row>
        <row r="182">
          <cell r="Q182" t="str">
            <v/>
          </cell>
          <cell r="S182" t="str">
            <v/>
          </cell>
          <cell r="Y182" t="str">
            <v/>
          </cell>
        </row>
        <row r="183">
          <cell r="Q183" t="str">
            <v/>
          </cell>
          <cell r="S183" t="str">
            <v/>
          </cell>
          <cell r="Y183" t="str">
            <v/>
          </cell>
        </row>
        <row r="184">
          <cell r="Q184" t="str">
            <v/>
          </cell>
          <cell r="S184" t="str">
            <v/>
          </cell>
          <cell r="Y184" t="str">
            <v/>
          </cell>
        </row>
        <row r="185">
          <cell r="Q185" t="str">
            <v/>
          </cell>
          <cell r="S185" t="str">
            <v/>
          </cell>
          <cell r="Y185" t="str">
            <v/>
          </cell>
        </row>
        <row r="186">
          <cell r="Q186" t="str">
            <v/>
          </cell>
          <cell r="S186" t="str">
            <v/>
          </cell>
          <cell r="Y186" t="str">
            <v/>
          </cell>
        </row>
        <row r="187">
          <cell r="Q187" t="str">
            <v/>
          </cell>
          <cell r="S187" t="str">
            <v/>
          </cell>
          <cell r="Y187" t="str">
            <v/>
          </cell>
        </row>
        <row r="188">
          <cell r="Q188" t="str">
            <v/>
          </cell>
          <cell r="S188" t="str">
            <v/>
          </cell>
          <cell r="Y188" t="str">
            <v/>
          </cell>
        </row>
        <row r="189">
          <cell r="Q189" t="str">
            <v/>
          </cell>
          <cell r="S189" t="str">
            <v/>
          </cell>
          <cell r="Y189" t="str">
            <v/>
          </cell>
        </row>
        <row r="190">
          <cell r="Q190" t="str">
            <v/>
          </cell>
          <cell r="S190" t="str">
            <v/>
          </cell>
          <cell r="Y190" t="str">
            <v/>
          </cell>
        </row>
        <row r="191">
          <cell r="Q191" t="str">
            <v/>
          </cell>
          <cell r="S191" t="str">
            <v/>
          </cell>
          <cell r="Y191" t="str">
            <v/>
          </cell>
        </row>
        <row r="192">
          <cell r="Q192" t="str">
            <v/>
          </cell>
          <cell r="S192" t="str">
            <v/>
          </cell>
          <cell r="Y192" t="str">
            <v/>
          </cell>
        </row>
        <row r="193">
          <cell r="Q193" t="str">
            <v/>
          </cell>
          <cell r="S193" t="str">
            <v/>
          </cell>
          <cell r="Y193" t="str">
            <v/>
          </cell>
        </row>
        <row r="194">
          <cell r="Q194" t="str">
            <v/>
          </cell>
          <cell r="S194" t="str">
            <v/>
          </cell>
          <cell r="Y194" t="str">
            <v/>
          </cell>
        </row>
        <row r="195">
          <cell r="Q195" t="str">
            <v/>
          </cell>
          <cell r="S195" t="str">
            <v/>
          </cell>
          <cell r="Y195" t="str">
            <v/>
          </cell>
        </row>
        <row r="196">
          <cell r="Q196" t="str">
            <v/>
          </cell>
          <cell r="S196" t="str">
            <v/>
          </cell>
          <cell r="Y196" t="str">
            <v/>
          </cell>
        </row>
        <row r="197">
          <cell r="Q197" t="str">
            <v/>
          </cell>
          <cell r="S197" t="str">
            <v/>
          </cell>
          <cell r="Y197" t="str">
            <v/>
          </cell>
        </row>
        <row r="198">
          <cell r="Q198" t="str">
            <v/>
          </cell>
          <cell r="S198" t="str">
            <v/>
          </cell>
          <cell r="Y198" t="str">
            <v/>
          </cell>
        </row>
        <row r="199">
          <cell r="Q199" t="str">
            <v/>
          </cell>
          <cell r="S199" t="str">
            <v/>
          </cell>
          <cell r="Y199" t="str">
            <v/>
          </cell>
        </row>
        <row r="200">
          <cell r="Q200" t="str">
            <v/>
          </cell>
          <cell r="S200" t="str">
            <v/>
          </cell>
          <cell r="Y200" t="str">
            <v/>
          </cell>
        </row>
        <row r="201">
          <cell r="Q201" t="str">
            <v/>
          </cell>
          <cell r="S201" t="str">
            <v/>
          </cell>
          <cell r="Y201" t="str">
            <v/>
          </cell>
        </row>
        <row r="202">
          <cell r="Q202" t="str">
            <v/>
          </cell>
          <cell r="S202" t="str">
            <v/>
          </cell>
          <cell r="Y202" t="str">
            <v/>
          </cell>
        </row>
        <row r="203">
          <cell r="Q203" t="str">
            <v/>
          </cell>
          <cell r="S203" t="str">
            <v/>
          </cell>
          <cell r="Y203" t="str">
            <v/>
          </cell>
        </row>
        <row r="204">
          <cell r="Q204" t="str">
            <v/>
          </cell>
          <cell r="S204" t="str">
            <v/>
          </cell>
          <cell r="Y204" t="str">
            <v/>
          </cell>
        </row>
        <row r="205">
          <cell r="Q205" t="str">
            <v/>
          </cell>
          <cell r="S205" t="str">
            <v/>
          </cell>
          <cell r="Y205" t="str">
            <v/>
          </cell>
        </row>
        <row r="206">
          <cell r="Q206" t="str">
            <v/>
          </cell>
          <cell r="S206" t="str">
            <v/>
          </cell>
          <cell r="Y206" t="str">
            <v/>
          </cell>
        </row>
        <row r="207">
          <cell r="Q207" t="str">
            <v/>
          </cell>
          <cell r="S207" t="str">
            <v/>
          </cell>
          <cell r="Y207" t="str">
            <v/>
          </cell>
        </row>
        <row r="208">
          <cell r="Q208" t="str">
            <v/>
          </cell>
          <cell r="S208" t="str">
            <v/>
          </cell>
          <cell r="Y208" t="str">
            <v/>
          </cell>
        </row>
        <row r="209">
          <cell r="Q209" t="str">
            <v/>
          </cell>
          <cell r="S209" t="str">
            <v/>
          </cell>
          <cell r="Y209" t="str">
            <v/>
          </cell>
        </row>
        <row r="210">
          <cell r="Q210" t="str">
            <v/>
          </cell>
          <cell r="S210" t="str">
            <v/>
          </cell>
          <cell r="Y210" t="str">
            <v/>
          </cell>
        </row>
        <row r="211">
          <cell r="Q211" t="str">
            <v/>
          </cell>
          <cell r="S211" t="str">
            <v/>
          </cell>
          <cell r="Y211" t="str">
            <v/>
          </cell>
        </row>
        <row r="212">
          <cell r="Q212" t="str">
            <v/>
          </cell>
          <cell r="S212" t="str">
            <v/>
          </cell>
          <cell r="Y212" t="str">
            <v/>
          </cell>
        </row>
        <row r="213">
          <cell r="Q213" t="str">
            <v/>
          </cell>
          <cell r="S213" t="str">
            <v/>
          </cell>
          <cell r="Y213" t="str">
            <v/>
          </cell>
        </row>
        <row r="214">
          <cell r="Q214" t="str">
            <v/>
          </cell>
          <cell r="S214" t="str">
            <v/>
          </cell>
          <cell r="Y214" t="str">
            <v/>
          </cell>
        </row>
        <row r="215">
          <cell r="Q215" t="str">
            <v/>
          </cell>
          <cell r="S215" t="str">
            <v/>
          </cell>
          <cell r="Y215" t="str">
            <v/>
          </cell>
        </row>
        <row r="216">
          <cell r="Q216" t="str">
            <v/>
          </cell>
          <cell r="S216" t="str">
            <v/>
          </cell>
          <cell r="Y216" t="str">
            <v/>
          </cell>
        </row>
        <row r="217">
          <cell r="Q217" t="str">
            <v/>
          </cell>
          <cell r="S217" t="str">
            <v/>
          </cell>
          <cell r="Y217" t="str">
            <v/>
          </cell>
        </row>
        <row r="218">
          <cell r="Q218" t="str">
            <v/>
          </cell>
          <cell r="S218" t="str">
            <v/>
          </cell>
          <cell r="Y218" t="str">
            <v/>
          </cell>
        </row>
        <row r="219">
          <cell r="Q219" t="str">
            <v/>
          </cell>
          <cell r="S219" t="str">
            <v/>
          </cell>
          <cell r="Y219" t="str">
            <v/>
          </cell>
        </row>
        <row r="220">
          <cell r="Q220" t="str">
            <v/>
          </cell>
          <cell r="S220" t="str">
            <v/>
          </cell>
          <cell r="Y220" t="str">
            <v/>
          </cell>
        </row>
        <row r="221">
          <cell r="Q221" t="str">
            <v/>
          </cell>
          <cell r="S221" t="str">
            <v/>
          </cell>
          <cell r="Y221" t="str">
            <v/>
          </cell>
        </row>
        <row r="222">
          <cell r="Q222" t="str">
            <v/>
          </cell>
          <cell r="S222" t="str">
            <v/>
          </cell>
          <cell r="Y222" t="str">
            <v/>
          </cell>
        </row>
        <row r="223">
          <cell r="Q223" t="str">
            <v/>
          </cell>
          <cell r="S223" t="str">
            <v/>
          </cell>
          <cell r="Y223" t="str">
            <v/>
          </cell>
        </row>
        <row r="224">
          <cell r="Q224" t="str">
            <v/>
          </cell>
          <cell r="S224" t="str">
            <v/>
          </cell>
          <cell r="Y224" t="str">
            <v/>
          </cell>
        </row>
        <row r="225">
          <cell r="Q225" t="str">
            <v/>
          </cell>
          <cell r="S225" t="str">
            <v/>
          </cell>
          <cell r="Y225" t="str">
            <v/>
          </cell>
        </row>
        <row r="226">
          <cell r="Q226" t="str">
            <v/>
          </cell>
          <cell r="S226" t="str">
            <v/>
          </cell>
          <cell r="Y226" t="str">
            <v/>
          </cell>
        </row>
        <row r="227">
          <cell r="Q227" t="str">
            <v/>
          </cell>
          <cell r="S227" t="str">
            <v/>
          </cell>
          <cell r="Y227" t="str">
            <v/>
          </cell>
        </row>
        <row r="228">
          <cell r="Q228" t="str">
            <v/>
          </cell>
          <cell r="S228" t="str">
            <v/>
          </cell>
          <cell r="Y228" t="str">
            <v/>
          </cell>
        </row>
        <row r="229">
          <cell r="Q229" t="str">
            <v/>
          </cell>
          <cell r="S229" t="str">
            <v/>
          </cell>
          <cell r="Y229" t="str">
            <v/>
          </cell>
        </row>
        <row r="230">
          <cell r="Q230" t="str">
            <v/>
          </cell>
          <cell r="S230" t="str">
            <v/>
          </cell>
          <cell r="Y230" t="str">
            <v/>
          </cell>
        </row>
        <row r="231">
          <cell r="Q231" t="str">
            <v/>
          </cell>
          <cell r="S231" t="str">
            <v/>
          </cell>
          <cell r="Y231" t="str">
            <v/>
          </cell>
        </row>
        <row r="232">
          <cell r="Q232" t="str">
            <v/>
          </cell>
          <cell r="S232" t="str">
            <v/>
          </cell>
          <cell r="Y232" t="str">
            <v/>
          </cell>
        </row>
        <row r="233">
          <cell r="Q233" t="str">
            <v/>
          </cell>
          <cell r="S233" t="str">
            <v/>
          </cell>
          <cell r="Y233" t="str">
            <v/>
          </cell>
        </row>
        <row r="234">
          <cell r="Q234" t="str">
            <v/>
          </cell>
          <cell r="S234" t="str">
            <v/>
          </cell>
          <cell r="Y234" t="str">
            <v/>
          </cell>
        </row>
        <row r="235">
          <cell r="Q235" t="str">
            <v/>
          </cell>
          <cell r="S235" t="str">
            <v/>
          </cell>
          <cell r="Y235" t="str">
            <v/>
          </cell>
        </row>
        <row r="236">
          <cell r="Q236" t="str">
            <v/>
          </cell>
          <cell r="S236" t="str">
            <v/>
          </cell>
          <cell r="Y236" t="str">
            <v/>
          </cell>
        </row>
        <row r="237">
          <cell r="Q237" t="str">
            <v/>
          </cell>
          <cell r="S237" t="str">
            <v/>
          </cell>
          <cell r="Y237" t="str">
            <v/>
          </cell>
        </row>
        <row r="238">
          <cell r="Q238" t="str">
            <v/>
          </cell>
          <cell r="S238" t="str">
            <v/>
          </cell>
          <cell r="Y238" t="str">
            <v/>
          </cell>
        </row>
        <row r="239">
          <cell r="Q239" t="str">
            <v/>
          </cell>
          <cell r="S239" t="str">
            <v/>
          </cell>
          <cell r="Y239" t="str">
            <v/>
          </cell>
        </row>
        <row r="240">
          <cell r="Q240" t="str">
            <v/>
          </cell>
          <cell r="S240" t="str">
            <v/>
          </cell>
          <cell r="Y240" t="str">
            <v/>
          </cell>
        </row>
        <row r="241">
          <cell r="Q241" t="str">
            <v/>
          </cell>
          <cell r="S241" t="str">
            <v/>
          </cell>
          <cell r="Y241" t="str">
            <v/>
          </cell>
        </row>
        <row r="242">
          <cell r="Q242" t="str">
            <v/>
          </cell>
          <cell r="S242" t="str">
            <v/>
          </cell>
          <cell r="Y242" t="str">
            <v/>
          </cell>
        </row>
        <row r="243">
          <cell r="Q243" t="str">
            <v/>
          </cell>
          <cell r="S243" t="str">
            <v/>
          </cell>
          <cell r="Y243" t="str">
            <v/>
          </cell>
        </row>
        <row r="244">
          <cell r="Q244" t="str">
            <v/>
          </cell>
          <cell r="S244" t="str">
            <v/>
          </cell>
          <cell r="Y244" t="str">
            <v/>
          </cell>
        </row>
        <row r="245">
          <cell r="Q245" t="str">
            <v/>
          </cell>
          <cell r="S245" t="str">
            <v/>
          </cell>
          <cell r="Y245" t="str">
            <v/>
          </cell>
        </row>
        <row r="246">
          <cell r="Q246" t="str">
            <v/>
          </cell>
          <cell r="S246" t="str">
            <v/>
          </cell>
          <cell r="Y246" t="str">
            <v/>
          </cell>
        </row>
        <row r="247">
          <cell r="Q247" t="str">
            <v/>
          </cell>
          <cell r="S247" t="str">
            <v/>
          </cell>
          <cell r="Y247" t="str">
            <v/>
          </cell>
        </row>
        <row r="248">
          <cell r="Q248" t="str">
            <v/>
          </cell>
          <cell r="S248" t="str">
            <v/>
          </cell>
          <cell r="Y248" t="str">
            <v/>
          </cell>
        </row>
        <row r="249">
          <cell r="Q249" t="str">
            <v/>
          </cell>
          <cell r="S249" t="str">
            <v/>
          </cell>
          <cell r="Y249" t="str">
            <v/>
          </cell>
        </row>
        <row r="250">
          <cell r="Q250" t="str">
            <v/>
          </cell>
          <cell r="S250" t="str">
            <v/>
          </cell>
          <cell r="Y250" t="str">
            <v/>
          </cell>
        </row>
        <row r="251">
          <cell r="Q251" t="str">
            <v/>
          </cell>
          <cell r="S251" t="str">
            <v/>
          </cell>
          <cell r="Y251" t="str">
            <v/>
          </cell>
        </row>
        <row r="252">
          <cell r="Q252" t="str">
            <v/>
          </cell>
          <cell r="S252" t="str">
            <v/>
          </cell>
          <cell r="Y252" t="str">
            <v/>
          </cell>
        </row>
        <row r="253">
          <cell r="Q253" t="str">
            <v/>
          </cell>
          <cell r="S253" t="str">
            <v/>
          </cell>
          <cell r="Y253" t="str">
            <v/>
          </cell>
        </row>
        <row r="254">
          <cell r="Q254" t="str">
            <v/>
          </cell>
          <cell r="S254" t="str">
            <v/>
          </cell>
          <cell r="Y254" t="str">
            <v/>
          </cell>
        </row>
        <row r="255">
          <cell r="Q255" t="str">
            <v/>
          </cell>
          <cell r="S255" t="str">
            <v/>
          </cell>
          <cell r="Y255" t="str">
            <v/>
          </cell>
        </row>
        <row r="256">
          <cell r="Q256" t="str">
            <v/>
          </cell>
          <cell r="S256" t="str">
            <v/>
          </cell>
          <cell r="Y256" t="str">
            <v/>
          </cell>
        </row>
        <row r="257">
          <cell r="Q257" t="str">
            <v/>
          </cell>
          <cell r="S257" t="str">
            <v/>
          </cell>
          <cell r="Y257" t="str">
            <v/>
          </cell>
        </row>
        <row r="258">
          <cell r="Q258" t="str">
            <v/>
          </cell>
          <cell r="S258" t="str">
            <v/>
          </cell>
          <cell r="Y258" t="str">
            <v/>
          </cell>
        </row>
        <row r="259">
          <cell r="Q259" t="str">
            <v/>
          </cell>
          <cell r="S259" t="str">
            <v/>
          </cell>
          <cell r="Y259" t="str">
            <v/>
          </cell>
        </row>
        <row r="260">
          <cell r="Q260" t="str">
            <v/>
          </cell>
          <cell r="S260" t="str">
            <v/>
          </cell>
          <cell r="Y260" t="str">
            <v/>
          </cell>
        </row>
        <row r="261">
          <cell r="Q261" t="str">
            <v/>
          </cell>
          <cell r="S261" t="str">
            <v/>
          </cell>
          <cell r="Y261" t="str">
            <v/>
          </cell>
        </row>
        <row r="262">
          <cell r="Q262" t="str">
            <v/>
          </cell>
          <cell r="S262" t="str">
            <v/>
          </cell>
          <cell r="Y262" t="str">
            <v/>
          </cell>
        </row>
        <row r="263">
          <cell r="Q263" t="str">
            <v/>
          </cell>
          <cell r="S263" t="str">
            <v/>
          </cell>
          <cell r="Y263" t="str">
            <v/>
          </cell>
        </row>
        <row r="264">
          <cell r="Q264" t="str">
            <v/>
          </cell>
          <cell r="S264" t="str">
            <v/>
          </cell>
          <cell r="Y264" t="str">
            <v/>
          </cell>
        </row>
        <row r="265">
          <cell r="Q265" t="str">
            <v/>
          </cell>
          <cell r="S265" t="str">
            <v/>
          </cell>
          <cell r="Y265" t="str">
            <v/>
          </cell>
        </row>
        <row r="266">
          <cell r="Q266" t="str">
            <v/>
          </cell>
          <cell r="S266" t="str">
            <v/>
          </cell>
          <cell r="Y266" t="str">
            <v/>
          </cell>
        </row>
        <row r="267">
          <cell r="Q267" t="str">
            <v/>
          </cell>
          <cell r="S267" t="str">
            <v/>
          </cell>
          <cell r="Y267" t="str">
            <v/>
          </cell>
        </row>
        <row r="268">
          <cell r="Q268" t="str">
            <v/>
          </cell>
          <cell r="S268" t="str">
            <v/>
          </cell>
          <cell r="Y268" t="str">
            <v/>
          </cell>
        </row>
        <row r="269">
          <cell r="Q269" t="str">
            <v/>
          </cell>
          <cell r="S269" t="str">
            <v/>
          </cell>
          <cell r="Y269" t="str">
            <v/>
          </cell>
        </row>
        <row r="270">
          <cell r="Q270" t="str">
            <v/>
          </cell>
          <cell r="S270" t="str">
            <v/>
          </cell>
          <cell r="Y270" t="str">
            <v/>
          </cell>
        </row>
        <row r="271">
          <cell r="Q271" t="str">
            <v/>
          </cell>
          <cell r="S271" t="str">
            <v/>
          </cell>
          <cell r="Y271" t="str">
            <v/>
          </cell>
        </row>
        <row r="272">
          <cell r="Q272" t="str">
            <v/>
          </cell>
          <cell r="S272" t="str">
            <v/>
          </cell>
          <cell r="Y272" t="str">
            <v/>
          </cell>
        </row>
        <row r="273">
          <cell r="Q273" t="str">
            <v/>
          </cell>
          <cell r="S273" t="str">
            <v/>
          </cell>
          <cell r="Y273" t="str">
            <v/>
          </cell>
        </row>
        <row r="274">
          <cell r="Q274" t="str">
            <v/>
          </cell>
          <cell r="S274" t="str">
            <v/>
          </cell>
          <cell r="Y274" t="str">
            <v/>
          </cell>
        </row>
        <row r="275">
          <cell r="Q275" t="str">
            <v/>
          </cell>
          <cell r="S275" t="str">
            <v/>
          </cell>
          <cell r="Y275" t="str">
            <v/>
          </cell>
        </row>
        <row r="276">
          <cell r="Q276" t="str">
            <v/>
          </cell>
          <cell r="S276" t="str">
            <v/>
          </cell>
          <cell r="Y276" t="str">
            <v/>
          </cell>
        </row>
        <row r="277">
          <cell r="Q277" t="str">
            <v/>
          </cell>
          <cell r="S277" t="str">
            <v/>
          </cell>
          <cell r="Y277" t="str">
            <v/>
          </cell>
        </row>
        <row r="278">
          <cell r="Q278" t="str">
            <v/>
          </cell>
          <cell r="S278" t="str">
            <v/>
          </cell>
          <cell r="Y278" t="str">
            <v/>
          </cell>
        </row>
        <row r="279">
          <cell r="Q279" t="str">
            <v/>
          </cell>
          <cell r="S279" t="str">
            <v/>
          </cell>
          <cell r="Y279" t="str">
            <v/>
          </cell>
        </row>
        <row r="280">
          <cell r="Q280" t="str">
            <v/>
          </cell>
          <cell r="S280" t="str">
            <v/>
          </cell>
          <cell r="Y280" t="str">
            <v/>
          </cell>
        </row>
        <row r="281">
          <cell r="Q281" t="str">
            <v/>
          </cell>
          <cell r="S281" t="str">
            <v/>
          </cell>
          <cell r="Y281" t="str">
            <v/>
          </cell>
        </row>
        <row r="282">
          <cell r="Q282" t="str">
            <v/>
          </cell>
          <cell r="S282" t="str">
            <v/>
          </cell>
          <cell r="Y282" t="str">
            <v/>
          </cell>
        </row>
        <row r="283">
          <cell r="Q283" t="str">
            <v/>
          </cell>
          <cell r="S283" t="str">
            <v/>
          </cell>
          <cell r="Y283" t="str">
            <v/>
          </cell>
        </row>
        <row r="284">
          <cell r="Q284" t="str">
            <v/>
          </cell>
          <cell r="S284" t="str">
            <v/>
          </cell>
          <cell r="Y284" t="str">
            <v/>
          </cell>
        </row>
        <row r="285">
          <cell r="Q285" t="str">
            <v/>
          </cell>
          <cell r="S285" t="str">
            <v/>
          </cell>
          <cell r="Y285" t="str">
            <v/>
          </cell>
        </row>
        <row r="286">
          <cell r="Q286" t="str">
            <v/>
          </cell>
          <cell r="S286" t="str">
            <v/>
          </cell>
          <cell r="Y286" t="str">
            <v/>
          </cell>
        </row>
        <row r="287">
          <cell r="Q287" t="str">
            <v/>
          </cell>
          <cell r="S287" t="str">
            <v/>
          </cell>
          <cell r="Y287" t="str">
            <v/>
          </cell>
        </row>
        <row r="288">
          <cell r="Q288" t="str">
            <v/>
          </cell>
          <cell r="S288" t="str">
            <v/>
          </cell>
          <cell r="Y288" t="str">
            <v/>
          </cell>
        </row>
        <row r="289">
          <cell r="Q289" t="str">
            <v/>
          </cell>
          <cell r="S289" t="str">
            <v/>
          </cell>
          <cell r="Y289" t="str">
            <v/>
          </cell>
        </row>
        <row r="290">
          <cell r="Q290" t="str">
            <v/>
          </cell>
          <cell r="S290" t="str">
            <v/>
          </cell>
          <cell r="Y290" t="str">
            <v/>
          </cell>
        </row>
        <row r="291">
          <cell r="Q291" t="str">
            <v/>
          </cell>
          <cell r="S291" t="str">
            <v/>
          </cell>
          <cell r="Y291" t="str">
            <v/>
          </cell>
        </row>
        <row r="292">
          <cell r="Q292" t="str">
            <v/>
          </cell>
          <cell r="S292" t="str">
            <v/>
          </cell>
          <cell r="Y292" t="str">
            <v/>
          </cell>
        </row>
        <row r="293">
          <cell r="Q293" t="str">
            <v/>
          </cell>
          <cell r="S293" t="str">
            <v/>
          </cell>
          <cell r="Y293" t="str">
            <v/>
          </cell>
        </row>
        <row r="294">
          <cell r="Q294" t="str">
            <v/>
          </cell>
          <cell r="S294" t="str">
            <v/>
          </cell>
          <cell r="Y294" t="str">
            <v/>
          </cell>
        </row>
        <row r="295">
          <cell r="Q295" t="str">
            <v/>
          </cell>
          <cell r="S295" t="str">
            <v/>
          </cell>
          <cell r="Y295" t="str">
            <v/>
          </cell>
        </row>
        <row r="296">
          <cell r="Q296" t="str">
            <v/>
          </cell>
          <cell r="S296" t="str">
            <v/>
          </cell>
          <cell r="Y296" t="str">
            <v/>
          </cell>
        </row>
        <row r="297">
          <cell r="Q297" t="str">
            <v/>
          </cell>
          <cell r="S297" t="str">
            <v/>
          </cell>
          <cell r="Y297" t="str">
            <v/>
          </cell>
        </row>
        <row r="298">
          <cell r="Q298" t="str">
            <v/>
          </cell>
          <cell r="S298" t="str">
            <v/>
          </cell>
          <cell r="Y298" t="str">
            <v/>
          </cell>
        </row>
        <row r="299">
          <cell r="Q299" t="str">
            <v/>
          </cell>
          <cell r="S299" t="str">
            <v/>
          </cell>
          <cell r="Y299" t="str">
            <v/>
          </cell>
        </row>
        <row r="300">
          <cell r="Q300" t="str">
            <v/>
          </cell>
          <cell r="S300" t="str">
            <v/>
          </cell>
          <cell r="Y300" t="str">
            <v/>
          </cell>
        </row>
        <row r="301">
          <cell r="Q301" t="str">
            <v/>
          </cell>
          <cell r="S301" t="str">
            <v/>
          </cell>
          <cell r="Y301" t="str">
            <v/>
          </cell>
        </row>
        <row r="302">
          <cell r="Q302" t="str">
            <v/>
          </cell>
          <cell r="S302" t="str">
            <v/>
          </cell>
          <cell r="Y302" t="str">
            <v/>
          </cell>
        </row>
        <row r="303">
          <cell r="Q303" t="str">
            <v/>
          </cell>
          <cell r="S303" t="str">
            <v/>
          </cell>
          <cell r="Y303" t="str">
            <v/>
          </cell>
        </row>
        <row r="304">
          <cell r="Q304" t="str">
            <v/>
          </cell>
          <cell r="S304" t="str">
            <v/>
          </cell>
          <cell r="Y304" t="str">
            <v/>
          </cell>
        </row>
        <row r="305">
          <cell r="Q305" t="str">
            <v/>
          </cell>
          <cell r="S305" t="str">
            <v/>
          </cell>
          <cell r="Y305" t="str">
            <v/>
          </cell>
        </row>
        <row r="306">
          <cell r="Q306" t="str">
            <v/>
          </cell>
          <cell r="S306" t="str">
            <v/>
          </cell>
          <cell r="Y306" t="str">
            <v/>
          </cell>
        </row>
        <row r="307">
          <cell r="Q307" t="str">
            <v/>
          </cell>
          <cell r="S307" t="str">
            <v/>
          </cell>
          <cell r="Y307" t="str">
            <v/>
          </cell>
        </row>
        <row r="308">
          <cell r="Q308" t="str">
            <v/>
          </cell>
          <cell r="S308" t="str">
            <v/>
          </cell>
          <cell r="Y308" t="str">
            <v/>
          </cell>
        </row>
        <row r="309">
          <cell r="Q309" t="str">
            <v/>
          </cell>
          <cell r="S309" t="str">
            <v/>
          </cell>
          <cell r="Y309" t="str">
            <v/>
          </cell>
        </row>
        <row r="310">
          <cell r="Q310" t="str">
            <v/>
          </cell>
          <cell r="S310" t="str">
            <v/>
          </cell>
          <cell r="Y310" t="str">
            <v/>
          </cell>
        </row>
        <row r="311">
          <cell r="Q311" t="str">
            <v/>
          </cell>
          <cell r="S311" t="str">
            <v/>
          </cell>
          <cell r="Y311" t="str">
            <v/>
          </cell>
        </row>
        <row r="312">
          <cell r="Q312" t="str">
            <v/>
          </cell>
          <cell r="S312" t="str">
            <v/>
          </cell>
          <cell r="Y312" t="str">
            <v/>
          </cell>
        </row>
        <row r="313">
          <cell r="Q313" t="str">
            <v/>
          </cell>
          <cell r="S313" t="str">
            <v/>
          </cell>
          <cell r="Y313" t="str">
            <v/>
          </cell>
        </row>
        <row r="314">
          <cell r="Q314" t="str">
            <v/>
          </cell>
          <cell r="S314" t="str">
            <v/>
          </cell>
          <cell r="Y314" t="str">
            <v/>
          </cell>
        </row>
        <row r="315">
          <cell r="Q315" t="str">
            <v/>
          </cell>
          <cell r="S315" t="str">
            <v/>
          </cell>
          <cell r="Y315" t="str">
            <v/>
          </cell>
        </row>
        <row r="316">
          <cell r="Q316" t="str">
            <v/>
          </cell>
          <cell r="S316" t="str">
            <v/>
          </cell>
          <cell r="Y316" t="str">
            <v/>
          </cell>
        </row>
        <row r="317">
          <cell r="Q317" t="str">
            <v/>
          </cell>
          <cell r="S317" t="str">
            <v/>
          </cell>
          <cell r="Y317" t="str">
            <v/>
          </cell>
        </row>
        <row r="318">
          <cell r="Q318" t="str">
            <v/>
          </cell>
          <cell r="S318" t="str">
            <v/>
          </cell>
          <cell r="Y318" t="str">
            <v/>
          </cell>
        </row>
        <row r="319">
          <cell r="Q319" t="str">
            <v/>
          </cell>
          <cell r="S319" t="str">
            <v/>
          </cell>
          <cell r="Y319" t="str">
            <v/>
          </cell>
        </row>
        <row r="320">
          <cell r="Q320" t="str">
            <v/>
          </cell>
          <cell r="S320" t="str">
            <v/>
          </cell>
          <cell r="Y320" t="str">
            <v/>
          </cell>
        </row>
        <row r="321">
          <cell r="Q321" t="str">
            <v/>
          </cell>
          <cell r="S321" t="str">
            <v/>
          </cell>
          <cell r="Y321" t="str">
            <v/>
          </cell>
        </row>
        <row r="322">
          <cell r="Q322" t="str">
            <v/>
          </cell>
          <cell r="S322" t="str">
            <v/>
          </cell>
          <cell r="Y322" t="str">
            <v/>
          </cell>
        </row>
        <row r="323">
          <cell r="Q323" t="str">
            <v/>
          </cell>
          <cell r="S323" t="str">
            <v/>
          </cell>
          <cell r="Y323" t="str">
            <v/>
          </cell>
        </row>
        <row r="324">
          <cell r="Q324" t="str">
            <v/>
          </cell>
          <cell r="S324" t="str">
            <v/>
          </cell>
          <cell r="Y324" t="str">
            <v/>
          </cell>
        </row>
        <row r="325">
          <cell r="Q325" t="str">
            <v/>
          </cell>
          <cell r="S325" t="str">
            <v/>
          </cell>
          <cell r="Y325" t="str">
            <v/>
          </cell>
        </row>
        <row r="326">
          <cell r="Q326" t="str">
            <v/>
          </cell>
          <cell r="S326" t="str">
            <v/>
          </cell>
          <cell r="Y326" t="str">
            <v/>
          </cell>
        </row>
        <row r="327">
          <cell r="Q327" t="str">
            <v/>
          </cell>
          <cell r="S327" t="str">
            <v/>
          </cell>
          <cell r="Y327" t="str">
            <v/>
          </cell>
        </row>
        <row r="328">
          <cell r="Q328" t="str">
            <v/>
          </cell>
          <cell r="S328" t="str">
            <v/>
          </cell>
          <cell r="Y328" t="str">
            <v/>
          </cell>
        </row>
        <row r="329">
          <cell r="Q329" t="str">
            <v/>
          </cell>
          <cell r="S329" t="str">
            <v/>
          </cell>
          <cell r="Y329" t="str">
            <v/>
          </cell>
        </row>
        <row r="330">
          <cell r="Q330" t="str">
            <v/>
          </cell>
          <cell r="S330" t="str">
            <v/>
          </cell>
          <cell r="Y330" t="str">
            <v/>
          </cell>
        </row>
        <row r="331">
          <cell r="Q331" t="str">
            <v/>
          </cell>
          <cell r="S331" t="str">
            <v/>
          </cell>
          <cell r="Y331" t="str">
            <v/>
          </cell>
        </row>
        <row r="332">
          <cell r="Q332" t="str">
            <v/>
          </cell>
          <cell r="S332" t="str">
            <v/>
          </cell>
          <cell r="Y332" t="str">
            <v/>
          </cell>
        </row>
        <row r="333">
          <cell r="Q333" t="str">
            <v/>
          </cell>
          <cell r="S333" t="str">
            <v/>
          </cell>
          <cell r="Y333" t="str">
            <v/>
          </cell>
        </row>
        <row r="334">
          <cell r="Q334" t="str">
            <v/>
          </cell>
          <cell r="S334" t="str">
            <v/>
          </cell>
          <cell r="Y334" t="str">
            <v/>
          </cell>
        </row>
        <row r="335">
          <cell r="Q335" t="str">
            <v/>
          </cell>
          <cell r="S335" t="str">
            <v/>
          </cell>
          <cell r="Y335" t="str">
            <v/>
          </cell>
        </row>
        <row r="336">
          <cell r="Q336" t="str">
            <v/>
          </cell>
          <cell r="S336" t="str">
            <v/>
          </cell>
          <cell r="Y336" t="str">
            <v/>
          </cell>
        </row>
        <row r="337">
          <cell r="Q337" t="str">
            <v/>
          </cell>
          <cell r="S337" t="str">
            <v/>
          </cell>
          <cell r="Y337" t="str">
            <v/>
          </cell>
        </row>
        <row r="338">
          <cell r="Q338" t="str">
            <v/>
          </cell>
          <cell r="S338" t="str">
            <v/>
          </cell>
          <cell r="Y338" t="str">
            <v/>
          </cell>
        </row>
        <row r="339">
          <cell r="Q339" t="str">
            <v/>
          </cell>
          <cell r="S339" t="str">
            <v/>
          </cell>
          <cell r="Y339" t="str">
            <v/>
          </cell>
        </row>
        <row r="340">
          <cell r="Q340" t="str">
            <v/>
          </cell>
          <cell r="S340" t="str">
            <v/>
          </cell>
          <cell r="Y340" t="str">
            <v/>
          </cell>
        </row>
        <row r="341">
          <cell r="Q341" t="str">
            <v/>
          </cell>
          <cell r="S341" t="str">
            <v/>
          </cell>
          <cell r="Y341" t="str">
            <v/>
          </cell>
        </row>
        <row r="342">
          <cell r="Q342" t="str">
            <v/>
          </cell>
          <cell r="S342" t="str">
            <v/>
          </cell>
          <cell r="Y342" t="str">
            <v/>
          </cell>
        </row>
        <row r="343">
          <cell r="Q343" t="str">
            <v/>
          </cell>
          <cell r="S343" t="str">
            <v/>
          </cell>
          <cell r="Y343" t="str">
            <v/>
          </cell>
        </row>
        <row r="344">
          <cell r="Q344" t="str">
            <v/>
          </cell>
          <cell r="S344" t="str">
            <v/>
          </cell>
          <cell r="Y344" t="str">
            <v/>
          </cell>
        </row>
        <row r="345">
          <cell r="Q345" t="str">
            <v/>
          </cell>
          <cell r="S345" t="str">
            <v/>
          </cell>
          <cell r="Y345" t="str">
            <v/>
          </cell>
        </row>
        <row r="346">
          <cell r="Q346" t="str">
            <v/>
          </cell>
          <cell r="S346" t="str">
            <v/>
          </cell>
          <cell r="Y346" t="str">
            <v/>
          </cell>
        </row>
        <row r="347">
          <cell r="Q347" t="str">
            <v/>
          </cell>
          <cell r="S347" t="str">
            <v/>
          </cell>
          <cell r="Y347" t="str">
            <v/>
          </cell>
        </row>
        <row r="348">
          <cell r="Q348" t="str">
            <v/>
          </cell>
          <cell r="S348" t="str">
            <v/>
          </cell>
          <cell r="Y348" t="str">
            <v/>
          </cell>
        </row>
        <row r="349">
          <cell r="Q349" t="str">
            <v/>
          </cell>
          <cell r="S349" t="str">
            <v/>
          </cell>
          <cell r="Y349" t="str">
            <v/>
          </cell>
        </row>
        <row r="350">
          <cell r="Q350" t="str">
            <v/>
          </cell>
          <cell r="S350" t="str">
            <v/>
          </cell>
          <cell r="Y350" t="str">
            <v/>
          </cell>
        </row>
        <row r="351">
          <cell r="Q351" t="str">
            <v/>
          </cell>
          <cell r="S351" t="str">
            <v/>
          </cell>
          <cell r="Y351" t="str">
            <v/>
          </cell>
        </row>
        <row r="352">
          <cell r="Q352" t="str">
            <v/>
          </cell>
          <cell r="S352" t="str">
            <v/>
          </cell>
          <cell r="Y352" t="str">
            <v/>
          </cell>
        </row>
        <row r="353">
          <cell r="Q353" t="str">
            <v/>
          </cell>
          <cell r="S353" t="str">
            <v/>
          </cell>
          <cell r="Y353" t="str">
            <v/>
          </cell>
        </row>
        <row r="354">
          <cell r="Q354" t="str">
            <v/>
          </cell>
          <cell r="S354" t="str">
            <v/>
          </cell>
          <cell r="Y354" t="str">
            <v/>
          </cell>
        </row>
        <row r="355">
          <cell r="Q355" t="str">
            <v/>
          </cell>
          <cell r="S355" t="str">
            <v/>
          </cell>
          <cell r="Y355" t="str">
            <v/>
          </cell>
        </row>
        <row r="356">
          <cell r="Q356" t="str">
            <v/>
          </cell>
          <cell r="S356" t="str">
            <v/>
          </cell>
          <cell r="Y356" t="str">
            <v/>
          </cell>
        </row>
        <row r="357">
          <cell r="Q357" t="str">
            <v/>
          </cell>
          <cell r="S357" t="str">
            <v/>
          </cell>
          <cell r="Y357" t="str">
            <v/>
          </cell>
        </row>
        <row r="358">
          <cell r="Q358" t="str">
            <v/>
          </cell>
          <cell r="S358" t="str">
            <v/>
          </cell>
          <cell r="Y358" t="str">
            <v/>
          </cell>
        </row>
        <row r="359">
          <cell r="Q359" t="str">
            <v/>
          </cell>
          <cell r="S359" t="str">
            <v/>
          </cell>
          <cell r="Y359" t="str">
            <v/>
          </cell>
        </row>
        <row r="360">
          <cell r="Q360" t="str">
            <v/>
          </cell>
          <cell r="S360" t="str">
            <v/>
          </cell>
          <cell r="Y360" t="str">
            <v/>
          </cell>
        </row>
        <row r="361">
          <cell r="Q361" t="str">
            <v/>
          </cell>
          <cell r="S361" t="str">
            <v/>
          </cell>
          <cell r="Y361" t="str">
            <v/>
          </cell>
        </row>
        <row r="362">
          <cell r="Q362" t="str">
            <v/>
          </cell>
          <cell r="S362" t="str">
            <v/>
          </cell>
          <cell r="Y362" t="str">
            <v/>
          </cell>
        </row>
        <row r="363">
          <cell r="Q363" t="str">
            <v/>
          </cell>
          <cell r="S363" t="str">
            <v/>
          </cell>
          <cell r="Y363" t="str">
            <v/>
          </cell>
        </row>
        <row r="364">
          <cell r="Q364" t="str">
            <v/>
          </cell>
          <cell r="S364" t="str">
            <v/>
          </cell>
          <cell r="Y364" t="str">
            <v/>
          </cell>
        </row>
        <row r="365">
          <cell r="Q365" t="str">
            <v/>
          </cell>
          <cell r="S365" t="str">
            <v/>
          </cell>
          <cell r="Y365" t="str">
            <v/>
          </cell>
        </row>
        <row r="366">
          <cell r="Q366" t="str">
            <v/>
          </cell>
          <cell r="S366" t="str">
            <v/>
          </cell>
          <cell r="Y366" t="str">
            <v/>
          </cell>
        </row>
        <row r="367">
          <cell r="Q367" t="str">
            <v/>
          </cell>
          <cell r="S367" t="str">
            <v/>
          </cell>
          <cell r="Y367" t="str">
            <v/>
          </cell>
        </row>
        <row r="368">
          <cell r="Q368" t="str">
            <v/>
          </cell>
          <cell r="S368" t="str">
            <v/>
          </cell>
          <cell r="Y368" t="str">
            <v/>
          </cell>
        </row>
        <row r="369">
          <cell r="Q369" t="str">
            <v/>
          </cell>
          <cell r="S369" t="str">
            <v/>
          </cell>
          <cell r="Y369" t="str">
            <v/>
          </cell>
        </row>
        <row r="370">
          <cell r="Q370" t="str">
            <v/>
          </cell>
          <cell r="S370" t="str">
            <v/>
          </cell>
          <cell r="Y370" t="str">
            <v/>
          </cell>
        </row>
        <row r="371">
          <cell r="Q371" t="str">
            <v/>
          </cell>
          <cell r="S371" t="str">
            <v/>
          </cell>
          <cell r="Y371" t="str">
            <v/>
          </cell>
        </row>
        <row r="372">
          <cell r="Q372" t="str">
            <v/>
          </cell>
          <cell r="S372" t="str">
            <v/>
          </cell>
          <cell r="Y372" t="str">
            <v/>
          </cell>
        </row>
        <row r="373">
          <cell r="Q373" t="str">
            <v/>
          </cell>
          <cell r="S373" t="str">
            <v/>
          </cell>
          <cell r="Y373" t="str">
            <v/>
          </cell>
        </row>
        <row r="374">
          <cell r="Q374" t="str">
            <v/>
          </cell>
          <cell r="S374" t="str">
            <v/>
          </cell>
          <cell r="Y374" t="str">
            <v/>
          </cell>
        </row>
        <row r="375">
          <cell r="Q375" t="str">
            <v/>
          </cell>
          <cell r="S375" t="str">
            <v/>
          </cell>
          <cell r="Y375" t="str">
            <v/>
          </cell>
        </row>
        <row r="376">
          <cell r="Q376" t="str">
            <v/>
          </cell>
          <cell r="S376" t="str">
            <v/>
          </cell>
          <cell r="Y376" t="str">
            <v/>
          </cell>
        </row>
        <row r="377">
          <cell r="Q377" t="str">
            <v/>
          </cell>
          <cell r="S377" t="str">
            <v/>
          </cell>
          <cell r="Y377" t="str">
            <v/>
          </cell>
        </row>
        <row r="378">
          <cell r="Q378" t="str">
            <v/>
          </cell>
          <cell r="S378" t="str">
            <v/>
          </cell>
          <cell r="Y378" t="str">
            <v/>
          </cell>
        </row>
        <row r="379">
          <cell r="Q379" t="str">
            <v/>
          </cell>
          <cell r="S379" t="str">
            <v/>
          </cell>
          <cell r="Y379" t="str">
            <v/>
          </cell>
        </row>
        <row r="380">
          <cell r="Q380" t="str">
            <v/>
          </cell>
          <cell r="S380" t="str">
            <v/>
          </cell>
          <cell r="Y380" t="str">
            <v/>
          </cell>
        </row>
        <row r="381">
          <cell r="Q381" t="str">
            <v/>
          </cell>
          <cell r="S381" t="str">
            <v/>
          </cell>
          <cell r="Y381" t="str">
            <v/>
          </cell>
        </row>
        <row r="382">
          <cell r="Q382" t="str">
            <v/>
          </cell>
          <cell r="S382" t="str">
            <v/>
          </cell>
          <cell r="Y382" t="str">
            <v/>
          </cell>
        </row>
        <row r="383">
          <cell r="Q383" t="str">
            <v/>
          </cell>
          <cell r="S383" t="str">
            <v/>
          </cell>
          <cell r="Y383" t="str">
            <v/>
          </cell>
        </row>
        <row r="384">
          <cell r="Q384" t="str">
            <v/>
          </cell>
          <cell r="S384" t="str">
            <v/>
          </cell>
          <cell r="Y384" t="str">
            <v/>
          </cell>
        </row>
        <row r="385">
          <cell r="Q385" t="str">
            <v/>
          </cell>
          <cell r="S385" t="str">
            <v/>
          </cell>
          <cell r="Y385" t="str">
            <v/>
          </cell>
        </row>
        <row r="386">
          <cell r="Q386" t="str">
            <v/>
          </cell>
          <cell r="S386" t="str">
            <v/>
          </cell>
          <cell r="Y386" t="str">
            <v/>
          </cell>
        </row>
        <row r="387">
          <cell r="Q387" t="str">
            <v/>
          </cell>
          <cell r="S387" t="str">
            <v/>
          </cell>
          <cell r="Y387" t="str">
            <v/>
          </cell>
        </row>
        <row r="388">
          <cell r="Q388" t="str">
            <v/>
          </cell>
          <cell r="S388" t="str">
            <v/>
          </cell>
          <cell r="Y388" t="str">
            <v/>
          </cell>
        </row>
        <row r="389">
          <cell r="Q389" t="str">
            <v/>
          </cell>
          <cell r="S389" t="str">
            <v/>
          </cell>
          <cell r="Y389" t="str">
            <v/>
          </cell>
        </row>
        <row r="390">
          <cell r="Q390" t="str">
            <v/>
          </cell>
          <cell r="S390" t="str">
            <v/>
          </cell>
          <cell r="Y390" t="str">
            <v/>
          </cell>
        </row>
        <row r="391">
          <cell r="Q391" t="str">
            <v/>
          </cell>
          <cell r="S391" t="str">
            <v/>
          </cell>
          <cell r="Y391" t="str">
            <v/>
          </cell>
        </row>
        <row r="392">
          <cell r="Q392" t="str">
            <v/>
          </cell>
          <cell r="S392" t="str">
            <v/>
          </cell>
          <cell r="Y392" t="str">
            <v/>
          </cell>
        </row>
        <row r="393">
          <cell r="Q393" t="str">
            <v/>
          </cell>
          <cell r="S393" t="str">
            <v/>
          </cell>
          <cell r="Y393" t="str">
            <v/>
          </cell>
        </row>
        <row r="394">
          <cell r="Q394" t="str">
            <v/>
          </cell>
          <cell r="S394" t="str">
            <v/>
          </cell>
          <cell r="Y394" t="str">
            <v/>
          </cell>
        </row>
        <row r="395">
          <cell r="Q395" t="str">
            <v/>
          </cell>
          <cell r="S395" t="str">
            <v/>
          </cell>
          <cell r="Y395" t="str">
            <v/>
          </cell>
        </row>
        <row r="396">
          <cell r="Q396" t="str">
            <v/>
          </cell>
          <cell r="S396" t="str">
            <v/>
          </cell>
          <cell r="Y396" t="str">
            <v/>
          </cell>
        </row>
        <row r="397">
          <cell r="Q397" t="str">
            <v/>
          </cell>
          <cell r="S397" t="str">
            <v/>
          </cell>
          <cell r="Y397" t="str">
            <v/>
          </cell>
        </row>
        <row r="398">
          <cell r="Q398" t="str">
            <v/>
          </cell>
          <cell r="S398" t="str">
            <v/>
          </cell>
          <cell r="Y398" t="str">
            <v/>
          </cell>
        </row>
        <row r="399">
          <cell r="Q399" t="str">
            <v/>
          </cell>
          <cell r="S399" t="str">
            <v/>
          </cell>
          <cell r="Y399" t="str">
            <v/>
          </cell>
        </row>
        <row r="400">
          <cell r="Q400" t="str">
            <v/>
          </cell>
          <cell r="S400" t="str">
            <v/>
          </cell>
          <cell r="Y400" t="str">
            <v/>
          </cell>
        </row>
        <row r="401">
          <cell r="Q401" t="str">
            <v/>
          </cell>
          <cell r="S401" t="str">
            <v/>
          </cell>
          <cell r="Y401" t="str">
            <v/>
          </cell>
        </row>
        <row r="402">
          <cell r="Q402" t="str">
            <v/>
          </cell>
          <cell r="S402" t="str">
            <v/>
          </cell>
          <cell r="Y402" t="str">
            <v/>
          </cell>
        </row>
        <row r="403">
          <cell r="Q403" t="str">
            <v/>
          </cell>
          <cell r="S403" t="str">
            <v/>
          </cell>
          <cell r="Y403" t="str">
            <v/>
          </cell>
        </row>
        <row r="404">
          <cell r="Q404" t="str">
            <v/>
          </cell>
          <cell r="S404" t="str">
            <v/>
          </cell>
          <cell r="Y404" t="str">
            <v/>
          </cell>
        </row>
        <row r="405">
          <cell r="Q405" t="str">
            <v/>
          </cell>
          <cell r="S405" t="str">
            <v/>
          </cell>
          <cell r="Y405" t="str">
            <v/>
          </cell>
        </row>
        <row r="406">
          <cell r="Q406" t="str">
            <v/>
          </cell>
          <cell r="S406" t="str">
            <v/>
          </cell>
          <cell r="Y406" t="str">
            <v/>
          </cell>
        </row>
        <row r="407">
          <cell r="Q407" t="str">
            <v/>
          </cell>
          <cell r="S407" t="str">
            <v/>
          </cell>
          <cell r="Y407" t="str">
            <v/>
          </cell>
        </row>
        <row r="408">
          <cell r="Q408" t="str">
            <v/>
          </cell>
          <cell r="S408" t="str">
            <v/>
          </cell>
          <cell r="Y408" t="str">
            <v/>
          </cell>
        </row>
        <row r="409">
          <cell r="Q409" t="str">
            <v/>
          </cell>
          <cell r="S409" t="str">
            <v/>
          </cell>
          <cell r="Y409" t="str">
            <v/>
          </cell>
        </row>
        <row r="410">
          <cell r="Q410" t="str">
            <v/>
          </cell>
          <cell r="S410" t="str">
            <v/>
          </cell>
          <cell r="Y410" t="str">
            <v/>
          </cell>
        </row>
        <row r="411">
          <cell r="Q411" t="str">
            <v/>
          </cell>
          <cell r="S411" t="str">
            <v/>
          </cell>
          <cell r="Y411" t="str">
            <v/>
          </cell>
        </row>
        <row r="412">
          <cell r="Q412" t="str">
            <v/>
          </cell>
          <cell r="S412" t="str">
            <v/>
          </cell>
          <cell r="Y412" t="str">
            <v/>
          </cell>
        </row>
        <row r="413">
          <cell r="Q413" t="str">
            <v/>
          </cell>
          <cell r="S413" t="str">
            <v/>
          </cell>
          <cell r="Y413" t="str">
            <v/>
          </cell>
        </row>
        <row r="414">
          <cell r="Q414" t="str">
            <v/>
          </cell>
          <cell r="S414" t="str">
            <v/>
          </cell>
          <cell r="Y414" t="str">
            <v/>
          </cell>
        </row>
        <row r="415">
          <cell r="Q415" t="str">
            <v/>
          </cell>
          <cell r="S415" t="str">
            <v/>
          </cell>
          <cell r="Y415" t="str">
            <v/>
          </cell>
        </row>
        <row r="416">
          <cell r="Q416" t="str">
            <v/>
          </cell>
          <cell r="S416" t="str">
            <v/>
          </cell>
          <cell r="Y416" t="str">
            <v/>
          </cell>
        </row>
        <row r="417">
          <cell r="Q417" t="str">
            <v/>
          </cell>
          <cell r="S417" t="str">
            <v/>
          </cell>
          <cell r="Y417" t="str">
            <v/>
          </cell>
        </row>
        <row r="418">
          <cell r="Q418" t="str">
            <v/>
          </cell>
          <cell r="S418" t="str">
            <v/>
          </cell>
          <cell r="Y418" t="str">
            <v/>
          </cell>
        </row>
        <row r="419">
          <cell r="Q419" t="str">
            <v/>
          </cell>
          <cell r="S419" t="str">
            <v/>
          </cell>
          <cell r="Y419" t="str">
            <v/>
          </cell>
        </row>
        <row r="420">
          <cell r="Q420" t="str">
            <v/>
          </cell>
          <cell r="S420" t="str">
            <v/>
          </cell>
          <cell r="Y420" t="str">
            <v/>
          </cell>
        </row>
        <row r="421">
          <cell r="Q421" t="str">
            <v/>
          </cell>
          <cell r="S421" t="str">
            <v/>
          </cell>
          <cell r="Y421" t="str">
            <v/>
          </cell>
        </row>
        <row r="422">
          <cell r="Q422" t="str">
            <v/>
          </cell>
          <cell r="S422" t="str">
            <v/>
          </cell>
          <cell r="Y422" t="str">
            <v/>
          </cell>
        </row>
        <row r="423">
          <cell r="Q423" t="str">
            <v/>
          </cell>
          <cell r="S423" t="str">
            <v/>
          </cell>
          <cell r="Y423" t="str">
            <v/>
          </cell>
        </row>
        <row r="424">
          <cell r="Q424" t="str">
            <v/>
          </cell>
          <cell r="S424" t="str">
            <v/>
          </cell>
          <cell r="Y424" t="str">
            <v/>
          </cell>
        </row>
        <row r="425">
          <cell r="Q425" t="str">
            <v/>
          </cell>
          <cell r="S425" t="str">
            <v/>
          </cell>
          <cell r="Y425" t="str">
            <v/>
          </cell>
        </row>
        <row r="426">
          <cell r="Q426" t="str">
            <v/>
          </cell>
          <cell r="S426" t="str">
            <v/>
          </cell>
          <cell r="Y426" t="str">
            <v/>
          </cell>
        </row>
        <row r="427">
          <cell r="Q427" t="str">
            <v/>
          </cell>
          <cell r="S427" t="str">
            <v/>
          </cell>
          <cell r="Y427" t="str">
            <v/>
          </cell>
        </row>
        <row r="428">
          <cell r="Q428" t="str">
            <v/>
          </cell>
          <cell r="S428" t="str">
            <v/>
          </cell>
          <cell r="Y428" t="str">
            <v/>
          </cell>
        </row>
        <row r="429">
          <cell r="Q429" t="str">
            <v/>
          </cell>
          <cell r="S429" t="str">
            <v/>
          </cell>
          <cell r="Y429" t="str">
            <v/>
          </cell>
        </row>
        <row r="430">
          <cell r="Q430" t="str">
            <v/>
          </cell>
          <cell r="S430" t="str">
            <v/>
          </cell>
          <cell r="Y430" t="str">
            <v/>
          </cell>
        </row>
        <row r="431">
          <cell r="Q431" t="str">
            <v/>
          </cell>
          <cell r="S431" t="str">
            <v/>
          </cell>
          <cell r="Y431" t="str">
            <v/>
          </cell>
        </row>
        <row r="432">
          <cell r="Q432" t="str">
            <v/>
          </cell>
          <cell r="S432" t="str">
            <v/>
          </cell>
          <cell r="Y432" t="str">
            <v/>
          </cell>
        </row>
        <row r="433">
          <cell r="Q433" t="str">
            <v/>
          </cell>
          <cell r="S433" t="str">
            <v/>
          </cell>
          <cell r="Y433" t="str">
            <v/>
          </cell>
        </row>
        <row r="434">
          <cell r="Q434" t="str">
            <v/>
          </cell>
          <cell r="S434" t="str">
            <v/>
          </cell>
          <cell r="Y434" t="str">
            <v/>
          </cell>
        </row>
        <row r="435">
          <cell r="Q435" t="str">
            <v/>
          </cell>
          <cell r="S435" t="str">
            <v/>
          </cell>
          <cell r="Y435" t="str">
            <v/>
          </cell>
        </row>
        <row r="436">
          <cell r="Q436" t="str">
            <v/>
          </cell>
          <cell r="S436" t="str">
            <v/>
          </cell>
          <cell r="Y436" t="str">
            <v/>
          </cell>
        </row>
        <row r="437">
          <cell r="Q437" t="str">
            <v/>
          </cell>
          <cell r="S437" t="str">
            <v/>
          </cell>
          <cell r="Y437" t="str">
            <v/>
          </cell>
        </row>
        <row r="438">
          <cell r="Q438" t="str">
            <v/>
          </cell>
          <cell r="S438" t="str">
            <v/>
          </cell>
          <cell r="Y438" t="str">
            <v/>
          </cell>
        </row>
        <row r="439">
          <cell r="Q439" t="str">
            <v/>
          </cell>
          <cell r="S439" t="str">
            <v/>
          </cell>
          <cell r="Y439" t="str">
            <v/>
          </cell>
        </row>
        <row r="440">
          <cell r="Q440" t="str">
            <v/>
          </cell>
          <cell r="S440" t="str">
            <v/>
          </cell>
          <cell r="Y440" t="str">
            <v/>
          </cell>
        </row>
        <row r="441">
          <cell r="Q441" t="str">
            <v/>
          </cell>
          <cell r="S441" t="str">
            <v/>
          </cell>
          <cell r="Y441" t="str">
            <v/>
          </cell>
        </row>
        <row r="442">
          <cell r="Q442" t="str">
            <v/>
          </cell>
          <cell r="S442" t="str">
            <v/>
          </cell>
          <cell r="Y442" t="str">
            <v/>
          </cell>
        </row>
        <row r="443">
          <cell r="Q443" t="str">
            <v/>
          </cell>
          <cell r="S443" t="str">
            <v/>
          </cell>
          <cell r="Y443" t="str">
            <v/>
          </cell>
        </row>
        <row r="444">
          <cell r="Q444" t="str">
            <v/>
          </cell>
          <cell r="S444" t="str">
            <v/>
          </cell>
          <cell r="Y444" t="str">
            <v/>
          </cell>
        </row>
        <row r="445">
          <cell r="Q445" t="str">
            <v/>
          </cell>
          <cell r="S445" t="str">
            <v/>
          </cell>
          <cell r="Y445" t="str">
            <v/>
          </cell>
        </row>
        <row r="446">
          <cell r="Q446" t="str">
            <v/>
          </cell>
          <cell r="S446" t="str">
            <v/>
          </cell>
          <cell r="Y446" t="str">
            <v/>
          </cell>
        </row>
        <row r="447">
          <cell r="Q447" t="str">
            <v/>
          </cell>
          <cell r="S447" t="str">
            <v/>
          </cell>
          <cell r="Y447" t="str">
            <v/>
          </cell>
        </row>
        <row r="448">
          <cell r="Q448" t="str">
            <v/>
          </cell>
          <cell r="S448" t="str">
            <v/>
          </cell>
          <cell r="Y448" t="str">
            <v/>
          </cell>
        </row>
        <row r="449">
          <cell r="Q449" t="str">
            <v/>
          </cell>
          <cell r="S449" t="str">
            <v/>
          </cell>
          <cell r="Y449" t="str">
            <v/>
          </cell>
        </row>
        <row r="450">
          <cell r="Q450" t="str">
            <v/>
          </cell>
          <cell r="S450" t="str">
            <v/>
          </cell>
          <cell r="Y450" t="str">
            <v/>
          </cell>
        </row>
        <row r="451">
          <cell r="Q451" t="str">
            <v/>
          </cell>
          <cell r="S451" t="str">
            <v/>
          </cell>
          <cell r="Y451" t="str">
            <v/>
          </cell>
        </row>
        <row r="452">
          <cell r="Q452" t="str">
            <v/>
          </cell>
          <cell r="S452" t="str">
            <v/>
          </cell>
          <cell r="Y452" t="str">
            <v/>
          </cell>
        </row>
        <row r="453">
          <cell r="Q453" t="str">
            <v/>
          </cell>
          <cell r="S453" t="str">
            <v/>
          </cell>
          <cell r="Y453" t="str">
            <v/>
          </cell>
        </row>
        <row r="454">
          <cell r="Q454" t="str">
            <v/>
          </cell>
          <cell r="S454" t="str">
            <v/>
          </cell>
          <cell r="Y454" t="str">
            <v/>
          </cell>
        </row>
        <row r="455">
          <cell r="Q455" t="str">
            <v/>
          </cell>
          <cell r="S455" t="str">
            <v/>
          </cell>
          <cell r="Y455" t="str">
            <v/>
          </cell>
        </row>
        <row r="456">
          <cell r="Q456" t="str">
            <v/>
          </cell>
          <cell r="S456" t="str">
            <v/>
          </cell>
          <cell r="Y456" t="str">
            <v/>
          </cell>
        </row>
        <row r="457">
          <cell r="Q457" t="str">
            <v/>
          </cell>
          <cell r="S457" t="str">
            <v/>
          </cell>
          <cell r="Y457" t="str">
            <v/>
          </cell>
        </row>
        <row r="458">
          <cell r="Q458" t="str">
            <v/>
          </cell>
          <cell r="S458" t="str">
            <v/>
          </cell>
          <cell r="Y458" t="str">
            <v/>
          </cell>
        </row>
        <row r="459">
          <cell r="Q459" t="str">
            <v/>
          </cell>
          <cell r="S459" t="str">
            <v/>
          </cell>
          <cell r="Y459" t="str">
            <v/>
          </cell>
        </row>
        <row r="460">
          <cell r="Q460" t="str">
            <v/>
          </cell>
          <cell r="S460" t="str">
            <v/>
          </cell>
          <cell r="Y460" t="str">
            <v/>
          </cell>
        </row>
        <row r="461">
          <cell r="Q461" t="str">
            <v/>
          </cell>
          <cell r="S461" t="str">
            <v/>
          </cell>
          <cell r="Y461" t="str">
            <v/>
          </cell>
        </row>
        <row r="462">
          <cell r="Q462" t="str">
            <v/>
          </cell>
          <cell r="S462" t="str">
            <v/>
          </cell>
          <cell r="Y462" t="str">
            <v/>
          </cell>
        </row>
        <row r="463">
          <cell r="Q463" t="str">
            <v/>
          </cell>
          <cell r="S463" t="str">
            <v/>
          </cell>
          <cell r="Y463" t="str">
            <v/>
          </cell>
        </row>
        <row r="464">
          <cell r="Q464" t="str">
            <v/>
          </cell>
          <cell r="S464" t="str">
            <v/>
          </cell>
          <cell r="Y464" t="str">
            <v/>
          </cell>
        </row>
        <row r="465">
          <cell r="Q465" t="str">
            <v/>
          </cell>
          <cell r="S465" t="str">
            <v/>
          </cell>
          <cell r="Y465" t="str">
            <v/>
          </cell>
        </row>
        <row r="466">
          <cell r="Q466" t="str">
            <v/>
          </cell>
          <cell r="S466" t="str">
            <v/>
          </cell>
          <cell r="Y466" t="str">
            <v/>
          </cell>
        </row>
        <row r="467">
          <cell r="Q467" t="str">
            <v/>
          </cell>
          <cell r="S467" t="str">
            <v/>
          </cell>
          <cell r="Y467" t="str">
            <v/>
          </cell>
        </row>
        <row r="468">
          <cell r="Q468" t="str">
            <v/>
          </cell>
          <cell r="S468" t="str">
            <v/>
          </cell>
          <cell r="Y468" t="str">
            <v/>
          </cell>
        </row>
        <row r="469">
          <cell r="Q469" t="str">
            <v/>
          </cell>
          <cell r="S469" t="str">
            <v/>
          </cell>
          <cell r="Y469" t="str">
            <v/>
          </cell>
        </row>
        <row r="470">
          <cell r="Q470" t="str">
            <v/>
          </cell>
          <cell r="S470" t="str">
            <v/>
          </cell>
          <cell r="Y470" t="str">
            <v/>
          </cell>
        </row>
        <row r="471">
          <cell r="Q471" t="str">
            <v/>
          </cell>
          <cell r="S471" t="str">
            <v/>
          </cell>
          <cell r="Y471" t="str">
            <v/>
          </cell>
        </row>
        <row r="472">
          <cell r="Q472" t="str">
            <v/>
          </cell>
          <cell r="S472" t="str">
            <v/>
          </cell>
          <cell r="Y472" t="str">
            <v/>
          </cell>
        </row>
        <row r="473">
          <cell r="Q473" t="str">
            <v/>
          </cell>
          <cell r="S473" t="str">
            <v/>
          </cell>
          <cell r="Y473" t="str">
            <v/>
          </cell>
        </row>
        <row r="474">
          <cell r="Q474" t="str">
            <v/>
          </cell>
          <cell r="S474" t="str">
            <v/>
          </cell>
          <cell r="Y474" t="str">
            <v/>
          </cell>
        </row>
        <row r="475">
          <cell r="Q475" t="str">
            <v/>
          </cell>
          <cell r="S475" t="str">
            <v/>
          </cell>
          <cell r="Y475" t="str">
            <v/>
          </cell>
        </row>
        <row r="476">
          <cell r="Q476" t="str">
            <v/>
          </cell>
          <cell r="S476" t="str">
            <v/>
          </cell>
          <cell r="Y476" t="str">
            <v/>
          </cell>
        </row>
        <row r="477">
          <cell r="Q477" t="str">
            <v/>
          </cell>
          <cell r="S477" t="str">
            <v/>
          </cell>
          <cell r="Y477" t="str">
            <v/>
          </cell>
        </row>
        <row r="478">
          <cell r="Q478" t="str">
            <v/>
          </cell>
          <cell r="S478" t="str">
            <v/>
          </cell>
          <cell r="Y478" t="str">
            <v/>
          </cell>
        </row>
        <row r="479">
          <cell r="Q479" t="str">
            <v/>
          </cell>
          <cell r="S479" t="str">
            <v/>
          </cell>
          <cell r="Y479" t="str">
            <v/>
          </cell>
        </row>
        <row r="480">
          <cell r="Q480" t="str">
            <v/>
          </cell>
          <cell r="S480" t="str">
            <v/>
          </cell>
          <cell r="Y480" t="str">
            <v/>
          </cell>
        </row>
        <row r="481">
          <cell r="Q481" t="str">
            <v/>
          </cell>
          <cell r="S481" t="str">
            <v/>
          </cell>
          <cell r="Y481" t="str">
            <v/>
          </cell>
        </row>
        <row r="482">
          <cell r="Q482" t="str">
            <v/>
          </cell>
          <cell r="S482" t="str">
            <v/>
          </cell>
          <cell r="Y482" t="str">
            <v/>
          </cell>
        </row>
        <row r="483">
          <cell r="Q483" t="str">
            <v/>
          </cell>
          <cell r="S483" t="str">
            <v/>
          </cell>
          <cell r="Y483" t="str">
            <v/>
          </cell>
        </row>
        <row r="484">
          <cell r="Q484" t="str">
            <v/>
          </cell>
          <cell r="S484" t="str">
            <v/>
          </cell>
          <cell r="Y484" t="str">
            <v/>
          </cell>
        </row>
        <row r="485">
          <cell r="Q485" t="str">
            <v/>
          </cell>
          <cell r="S485" t="str">
            <v/>
          </cell>
          <cell r="Y485" t="str">
            <v/>
          </cell>
        </row>
        <row r="486">
          <cell r="Q486" t="str">
            <v/>
          </cell>
          <cell r="S486" t="str">
            <v/>
          </cell>
          <cell r="Y486" t="str">
            <v/>
          </cell>
        </row>
        <row r="487">
          <cell r="Q487" t="str">
            <v/>
          </cell>
          <cell r="S487" t="str">
            <v/>
          </cell>
          <cell r="Y487" t="str">
            <v/>
          </cell>
        </row>
        <row r="488">
          <cell r="Q488" t="str">
            <v/>
          </cell>
          <cell r="S488" t="str">
            <v/>
          </cell>
          <cell r="Y488" t="str">
            <v/>
          </cell>
        </row>
        <row r="489">
          <cell r="Q489" t="str">
            <v/>
          </cell>
          <cell r="S489" t="str">
            <v/>
          </cell>
          <cell r="Y489" t="str">
            <v/>
          </cell>
        </row>
        <row r="490">
          <cell r="Q490" t="str">
            <v/>
          </cell>
          <cell r="S490" t="str">
            <v/>
          </cell>
          <cell r="Y490" t="str">
            <v/>
          </cell>
        </row>
        <row r="491">
          <cell r="Q491" t="str">
            <v/>
          </cell>
          <cell r="S491" t="str">
            <v/>
          </cell>
          <cell r="Y491" t="str">
            <v/>
          </cell>
        </row>
        <row r="492">
          <cell r="Q492" t="str">
            <v/>
          </cell>
          <cell r="S492" t="str">
            <v/>
          </cell>
          <cell r="Y492" t="str">
            <v/>
          </cell>
        </row>
        <row r="493">
          <cell r="Q493" t="str">
            <v/>
          </cell>
          <cell r="S493" t="str">
            <v/>
          </cell>
          <cell r="Y493" t="str">
            <v/>
          </cell>
        </row>
        <row r="494">
          <cell r="Q494" t="str">
            <v/>
          </cell>
          <cell r="S494" t="str">
            <v/>
          </cell>
          <cell r="Y494" t="str">
            <v/>
          </cell>
        </row>
        <row r="495">
          <cell r="Q495" t="str">
            <v/>
          </cell>
          <cell r="S495" t="str">
            <v/>
          </cell>
          <cell r="Y495" t="str">
            <v/>
          </cell>
        </row>
        <row r="496">
          <cell r="Q496" t="str">
            <v/>
          </cell>
          <cell r="S496" t="str">
            <v/>
          </cell>
          <cell r="Y496" t="str">
            <v/>
          </cell>
        </row>
        <row r="497">
          <cell r="Q497" t="str">
            <v/>
          </cell>
          <cell r="S497" t="str">
            <v/>
          </cell>
          <cell r="Y497" t="str">
            <v/>
          </cell>
        </row>
        <row r="498">
          <cell r="Q498" t="str">
            <v/>
          </cell>
          <cell r="S498" t="str">
            <v/>
          </cell>
          <cell r="Y498" t="str">
            <v/>
          </cell>
        </row>
        <row r="499">
          <cell r="Q499" t="str">
            <v/>
          </cell>
          <cell r="S499" t="str">
            <v/>
          </cell>
          <cell r="Y499" t="str">
            <v/>
          </cell>
        </row>
        <row r="500">
          <cell r="Q500" t="str">
            <v/>
          </cell>
          <cell r="S500" t="str">
            <v/>
          </cell>
          <cell r="Y500" t="str">
            <v/>
          </cell>
        </row>
        <row r="501">
          <cell r="Q501" t="str">
            <v/>
          </cell>
          <cell r="S501" t="str">
            <v/>
          </cell>
          <cell r="Y501" t="str">
            <v/>
          </cell>
        </row>
        <row r="502">
          <cell r="Q502" t="str">
            <v/>
          </cell>
          <cell r="S502" t="str">
            <v/>
          </cell>
          <cell r="Y502" t="str">
            <v/>
          </cell>
        </row>
        <row r="503">
          <cell r="Q503" t="str">
            <v/>
          </cell>
          <cell r="S503" t="str">
            <v/>
          </cell>
          <cell r="Y503" t="str">
            <v/>
          </cell>
        </row>
        <row r="504">
          <cell r="Q504" t="str">
            <v/>
          </cell>
          <cell r="S504" t="str">
            <v/>
          </cell>
          <cell r="Y504" t="str">
            <v/>
          </cell>
        </row>
        <row r="505">
          <cell r="Q505" t="str">
            <v/>
          </cell>
          <cell r="S505" t="str">
            <v/>
          </cell>
          <cell r="Y505" t="str">
            <v/>
          </cell>
        </row>
        <row r="506">
          <cell r="Q506" t="str">
            <v/>
          </cell>
          <cell r="S506" t="str">
            <v/>
          </cell>
          <cell r="Y506" t="str">
            <v/>
          </cell>
        </row>
        <row r="507">
          <cell r="Q507" t="str">
            <v/>
          </cell>
          <cell r="S507" t="str">
            <v/>
          </cell>
          <cell r="Y507" t="str">
            <v/>
          </cell>
        </row>
        <row r="508">
          <cell r="Q508" t="str">
            <v/>
          </cell>
          <cell r="S508" t="str">
            <v/>
          </cell>
          <cell r="Y508" t="str">
            <v/>
          </cell>
        </row>
        <row r="509">
          <cell r="Q509" t="str">
            <v/>
          </cell>
          <cell r="S509" t="str">
            <v/>
          </cell>
          <cell r="Y509" t="str">
            <v/>
          </cell>
        </row>
        <row r="510">
          <cell r="Q510" t="str">
            <v/>
          </cell>
          <cell r="S510" t="str">
            <v/>
          </cell>
          <cell r="Y510" t="str">
            <v/>
          </cell>
        </row>
        <row r="511">
          <cell r="Q511" t="str">
            <v/>
          </cell>
          <cell r="S511" t="str">
            <v/>
          </cell>
          <cell r="Y511" t="str">
            <v/>
          </cell>
        </row>
        <row r="512">
          <cell r="Q512" t="str">
            <v/>
          </cell>
          <cell r="S512" t="str">
            <v/>
          </cell>
          <cell r="Y512" t="str">
            <v/>
          </cell>
        </row>
        <row r="513">
          <cell r="Q513" t="str">
            <v/>
          </cell>
          <cell r="S513" t="str">
            <v/>
          </cell>
          <cell r="Y513" t="str">
            <v/>
          </cell>
        </row>
        <row r="514">
          <cell r="Q514" t="str">
            <v/>
          </cell>
          <cell r="S514" t="str">
            <v/>
          </cell>
          <cell r="Y514" t="str">
            <v/>
          </cell>
        </row>
        <row r="515">
          <cell r="Q515" t="str">
            <v/>
          </cell>
          <cell r="S515" t="str">
            <v/>
          </cell>
          <cell r="Y515" t="str">
            <v/>
          </cell>
        </row>
        <row r="516">
          <cell r="Q516" t="str">
            <v/>
          </cell>
          <cell r="S516" t="str">
            <v/>
          </cell>
          <cell r="Y516" t="str">
            <v/>
          </cell>
        </row>
        <row r="517">
          <cell r="Q517" t="str">
            <v/>
          </cell>
          <cell r="S517" t="str">
            <v/>
          </cell>
          <cell r="Y517" t="str">
            <v/>
          </cell>
        </row>
        <row r="518">
          <cell r="Q518" t="str">
            <v/>
          </cell>
          <cell r="S518" t="str">
            <v/>
          </cell>
          <cell r="Y518" t="str">
            <v/>
          </cell>
        </row>
        <row r="519">
          <cell r="Q519" t="str">
            <v/>
          </cell>
          <cell r="S519" t="str">
            <v/>
          </cell>
          <cell r="Y519" t="str">
            <v/>
          </cell>
        </row>
        <row r="520">
          <cell r="Q520" t="str">
            <v/>
          </cell>
          <cell r="S520" t="str">
            <v/>
          </cell>
          <cell r="Y520" t="str">
            <v/>
          </cell>
        </row>
        <row r="521">
          <cell r="Q521" t="str">
            <v/>
          </cell>
          <cell r="S521" t="str">
            <v/>
          </cell>
          <cell r="Y521" t="str">
            <v/>
          </cell>
        </row>
        <row r="522">
          <cell r="Q522" t="str">
            <v/>
          </cell>
          <cell r="S522" t="str">
            <v/>
          </cell>
          <cell r="Y522" t="str">
            <v/>
          </cell>
        </row>
        <row r="523">
          <cell r="Q523" t="str">
            <v/>
          </cell>
          <cell r="S523" t="str">
            <v/>
          </cell>
          <cell r="Y523" t="str">
            <v/>
          </cell>
        </row>
        <row r="524">
          <cell r="Q524" t="str">
            <v/>
          </cell>
          <cell r="S524" t="str">
            <v/>
          </cell>
          <cell r="Y524" t="str">
            <v/>
          </cell>
        </row>
        <row r="525">
          <cell r="Q525" t="str">
            <v/>
          </cell>
          <cell r="S525" t="str">
            <v/>
          </cell>
          <cell r="Y525" t="str">
            <v/>
          </cell>
        </row>
        <row r="526">
          <cell r="Q526" t="str">
            <v/>
          </cell>
          <cell r="S526" t="str">
            <v/>
          </cell>
          <cell r="Y526" t="str">
            <v/>
          </cell>
        </row>
        <row r="527">
          <cell r="Q527" t="str">
            <v/>
          </cell>
          <cell r="S527" t="str">
            <v/>
          </cell>
          <cell r="Y527" t="str">
            <v/>
          </cell>
        </row>
        <row r="528">
          <cell r="Q528" t="str">
            <v/>
          </cell>
          <cell r="S528" t="str">
            <v/>
          </cell>
          <cell r="Y528" t="str">
            <v/>
          </cell>
        </row>
        <row r="529">
          <cell r="Q529" t="str">
            <v/>
          </cell>
          <cell r="S529" t="str">
            <v/>
          </cell>
          <cell r="Y529" t="str">
            <v/>
          </cell>
        </row>
        <row r="530">
          <cell r="Q530" t="str">
            <v/>
          </cell>
          <cell r="S530" t="str">
            <v/>
          </cell>
          <cell r="Y530" t="str">
            <v/>
          </cell>
        </row>
        <row r="531">
          <cell r="Q531" t="str">
            <v/>
          </cell>
          <cell r="S531" t="str">
            <v/>
          </cell>
          <cell r="Y531" t="str">
            <v/>
          </cell>
        </row>
        <row r="532">
          <cell r="Q532" t="str">
            <v/>
          </cell>
          <cell r="S532" t="str">
            <v/>
          </cell>
          <cell r="Y532" t="str">
            <v/>
          </cell>
        </row>
        <row r="533">
          <cell r="Q533" t="str">
            <v/>
          </cell>
          <cell r="S533" t="str">
            <v/>
          </cell>
          <cell r="Y533" t="str">
            <v/>
          </cell>
        </row>
        <row r="534">
          <cell r="Q534" t="str">
            <v/>
          </cell>
          <cell r="S534" t="str">
            <v/>
          </cell>
          <cell r="Y534" t="str">
            <v/>
          </cell>
        </row>
        <row r="535">
          <cell r="Q535" t="str">
            <v/>
          </cell>
          <cell r="S535" t="str">
            <v/>
          </cell>
          <cell r="Y535" t="str">
            <v/>
          </cell>
        </row>
        <row r="536">
          <cell r="Q536" t="str">
            <v/>
          </cell>
          <cell r="S536" t="str">
            <v/>
          </cell>
          <cell r="Y536" t="str">
            <v/>
          </cell>
        </row>
        <row r="537">
          <cell r="Q537" t="str">
            <v/>
          </cell>
          <cell r="S537" t="str">
            <v/>
          </cell>
          <cell r="Y537" t="str">
            <v/>
          </cell>
        </row>
        <row r="538">
          <cell r="Q538" t="str">
            <v/>
          </cell>
          <cell r="S538" t="str">
            <v/>
          </cell>
          <cell r="Y538" t="str">
            <v/>
          </cell>
        </row>
        <row r="539">
          <cell r="Q539" t="str">
            <v/>
          </cell>
          <cell r="S539" t="str">
            <v/>
          </cell>
          <cell r="Y539" t="str">
            <v/>
          </cell>
        </row>
        <row r="540">
          <cell r="Q540" t="str">
            <v/>
          </cell>
          <cell r="S540" t="str">
            <v/>
          </cell>
          <cell r="Y540" t="str">
            <v/>
          </cell>
        </row>
        <row r="541">
          <cell r="Q541" t="str">
            <v/>
          </cell>
          <cell r="S541" t="str">
            <v/>
          </cell>
          <cell r="Y541" t="str">
            <v/>
          </cell>
        </row>
        <row r="542">
          <cell r="Q542" t="str">
            <v/>
          </cell>
          <cell r="S542" t="str">
            <v/>
          </cell>
          <cell r="Y542" t="str">
            <v/>
          </cell>
        </row>
        <row r="543">
          <cell r="Q543" t="str">
            <v/>
          </cell>
          <cell r="S543" t="str">
            <v/>
          </cell>
          <cell r="Y543" t="str">
            <v/>
          </cell>
        </row>
        <row r="544">
          <cell r="Q544" t="str">
            <v/>
          </cell>
          <cell r="S544" t="str">
            <v/>
          </cell>
          <cell r="Y544" t="str">
            <v/>
          </cell>
        </row>
        <row r="545">
          <cell r="Q545" t="str">
            <v/>
          </cell>
          <cell r="S545" t="str">
            <v/>
          </cell>
          <cell r="Y545" t="str">
            <v/>
          </cell>
        </row>
        <row r="546">
          <cell r="Q546" t="str">
            <v/>
          </cell>
          <cell r="S546" t="str">
            <v/>
          </cell>
          <cell r="Y546" t="str">
            <v/>
          </cell>
        </row>
        <row r="547">
          <cell r="Q547" t="str">
            <v/>
          </cell>
          <cell r="S547" t="str">
            <v/>
          </cell>
          <cell r="Y547" t="str">
            <v/>
          </cell>
        </row>
        <row r="548">
          <cell r="Q548" t="str">
            <v/>
          </cell>
          <cell r="S548" t="str">
            <v/>
          </cell>
          <cell r="Y548" t="str">
            <v/>
          </cell>
        </row>
        <row r="549">
          <cell r="Q549" t="str">
            <v/>
          </cell>
          <cell r="S549" t="str">
            <v/>
          </cell>
          <cell r="Y549" t="str">
            <v/>
          </cell>
        </row>
        <row r="550">
          <cell r="Q550" t="str">
            <v/>
          </cell>
          <cell r="S550" t="str">
            <v/>
          </cell>
          <cell r="Y550" t="str">
            <v/>
          </cell>
        </row>
        <row r="551">
          <cell r="Q551" t="str">
            <v/>
          </cell>
          <cell r="S551" t="str">
            <v/>
          </cell>
          <cell r="Y551" t="str">
            <v/>
          </cell>
        </row>
        <row r="552">
          <cell r="Q552" t="str">
            <v/>
          </cell>
          <cell r="S552" t="str">
            <v/>
          </cell>
          <cell r="Y552" t="str">
            <v/>
          </cell>
        </row>
        <row r="553">
          <cell r="Q553" t="str">
            <v/>
          </cell>
          <cell r="S553" t="str">
            <v/>
          </cell>
          <cell r="Y553" t="str">
            <v/>
          </cell>
        </row>
        <row r="554">
          <cell r="Q554" t="str">
            <v/>
          </cell>
          <cell r="S554" t="str">
            <v/>
          </cell>
          <cell r="Y554" t="str">
            <v/>
          </cell>
        </row>
        <row r="555">
          <cell r="Q555" t="str">
            <v/>
          </cell>
          <cell r="S555" t="str">
            <v/>
          </cell>
          <cell r="Y555" t="str">
            <v/>
          </cell>
        </row>
        <row r="556">
          <cell r="Q556" t="str">
            <v/>
          </cell>
          <cell r="S556" t="str">
            <v/>
          </cell>
          <cell r="Y556" t="str">
            <v/>
          </cell>
        </row>
        <row r="557">
          <cell r="Q557" t="str">
            <v/>
          </cell>
          <cell r="S557" t="str">
            <v/>
          </cell>
          <cell r="Y557" t="str">
            <v/>
          </cell>
        </row>
        <row r="558">
          <cell r="Q558" t="str">
            <v/>
          </cell>
          <cell r="S558" t="str">
            <v/>
          </cell>
          <cell r="Y558" t="str">
            <v/>
          </cell>
        </row>
        <row r="559">
          <cell r="Q559" t="str">
            <v/>
          </cell>
          <cell r="S559" t="str">
            <v/>
          </cell>
          <cell r="Y559" t="str">
            <v/>
          </cell>
        </row>
        <row r="560">
          <cell r="Q560" t="str">
            <v/>
          </cell>
          <cell r="S560" t="str">
            <v/>
          </cell>
          <cell r="Y560" t="str">
            <v/>
          </cell>
        </row>
        <row r="561">
          <cell r="Q561" t="str">
            <v/>
          </cell>
          <cell r="S561" t="str">
            <v/>
          </cell>
          <cell r="Y561" t="str">
            <v/>
          </cell>
        </row>
        <row r="562">
          <cell r="Q562" t="str">
            <v/>
          </cell>
          <cell r="S562" t="str">
            <v/>
          </cell>
          <cell r="Y562" t="str">
            <v/>
          </cell>
        </row>
        <row r="563">
          <cell r="Q563" t="str">
            <v/>
          </cell>
          <cell r="S563" t="str">
            <v/>
          </cell>
          <cell r="Y563" t="str">
            <v/>
          </cell>
        </row>
        <row r="564">
          <cell r="Q564" t="str">
            <v/>
          </cell>
          <cell r="S564" t="str">
            <v/>
          </cell>
          <cell r="Y564" t="str">
            <v/>
          </cell>
        </row>
        <row r="565">
          <cell r="Q565" t="str">
            <v/>
          </cell>
          <cell r="S565" t="str">
            <v/>
          </cell>
          <cell r="Y565" t="str">
            <v/>
          </cell>
        </row>
        <row r="566">
          <cell r="Q566" t="str">
            <v/>
          </cell>
          <cell r="S566" t="str">
            <v/>
          </cell>
          <cell r="Y566" t="str">
            <v/>
          </cell>
        </row>
        <row r="567">
          <cell r="Q567" t="str">
            <v/>
          </cell>
          <cell r="S567" t="str">
            <v/>
          </cell>
          <cell r="Y567" t="str">
            <v/>
          </cell>
        </row>
        <row r="568">
          <cell r="Q568" t="str">
            <v/>
          </cell>
          <cell r="S568" t="str">
            <v/>
          </cell>
          <cell r="Y568" t="str">
            <v/>
          </cell>
        </row>
        <row r="569">
          <cell r="Q569" t="str">
            <v/>
          </cell>
          <cell r="S569" t="str">
            <v/>
          </cell>
          <cell r="Y569" t="str">
            <v/>
          </cell>
        </row>
        <row r="570">
          <cell r="Q570" t="str">
            <v/>
          </cell>
          <cell r="S570" t="str">
            <v/>
          </cell>
          <cell r="Y570" t="str">
            <v/>
          </cell>
        </row>
        <row r="571">
          <cell r="Q571" t="str">
            <v/>
          </cell>
          <cell r="S571" t="str">
            <v/>
          </cell>
          <cell r="Y571" t="str">
            <v/>
          </cell>
        </row>
        <row r="572">
          <cell r="Q572" t="str">
            <v/>
          </cell>
          <cell r="S572" t="str">
            <v/>
          </cell>
          <cell r="Y572" t="str">
            <v/>
          </cell>
        </row>
        <row r="573">
          <cell r="Q573" t="str">
            <v/>
          </cell>
          <cell r="S573" t="str">
            <v/>
          </cell>
          <cell r="Y573" t="str">
            <v/>
          </cell>
        </row>
        <row r="574">
          <cell r="Q574" t="str">
            <v/>
          </cell>
          <cell r="S574" t="str">
            <v/>
          </cell>
          <cell r="Y574" t="str">
            <v/>
          </cell>
        </row>
        <row r="575">
          <cell r="Q575" t="str">
            <v/>
          </cell>
          <cell r="S575" t="str">
            <v/>
          </cell>
          <cell r="Y575" t="str">
            <v/>
          </cell>
        </row>
        <row r="576">
          <cell r="Q576" t="str">
            <v/>
          </cell>
          <cell r="S576" t="str">
            <v/>
          </cell>
          <cell r="Y576" t="str">
            <v/>
          </cell>
        </row>
        <row r="577">
          <cell r="Q577" t="str">
            <v/>
          </cell>
          <cell r="S577" t="str">
            <v/>
          </cell>
          <cell r="Y577" t="str">
            <v/>
          </cell>
        </row>
        <row r="578">
          <cell r="Q578" t="str">
            <v/>
          </cell>
          <cell r="S578" t="str">
            <v/>
          </cell>
          <cell r="Y578" t="str">
            <v/>
          </cell>
        </row>
        <row r="579">
          <cell r="Q579" t="str">
            <v/>
          </cell>
          <cell r="S579" t="str">
            <v/>
          </cell>
          <cell r="Y579" t="str">
            <v/>
          </cell>
        </row>
        <row r="580">
          <cell r="Q580" t="str">
            <v/>
          </cell>
          <cell r="S580" t="str">
            <v/>
          </cell>
          <cell r="Y580" t="str">
            <v/>
          </cell>
        </row>
        <row r="581">
          <cell r="Q581" t="str">
            <v/>
          </cell>
          <cell r="S581" t="str">
            <v/>
          </cell>
          <cell r="Y581" t="str">
            <v/>
          </cell>
        </row>
        <row r="582">
          <cell r="Q582" t="str">
            <v/>
          </cell>
          <cell r="S582" t="str">
            <v/>
          </cell>
          <cell r="Y582" t="str">
            <v/>
          </cell>
        </row>
        <row r="583">
          <cell r="Q583" t="str">
            <v/>
          </cell>
          <cell r="S583" t="str">
            <v/>
          </cell>
          <cell r="Y583" t="str">
            <v/>
          </cell>
        </row>
        <row r="584">
          <cell r="Q584" t="str">
            <v/>
          </cell>
          <cell r="S584" t="str">
            <v/>
          </cell>
          <cell r="Y584" t="str">
            <v/>
          </cell>
        </row>
        <row r="585">
          <cell r="Q585" t="str">
            <v/>
          </cell>
          <cell r="S585" t="str">
            <v/>
          </cell>
          <cell r="Y585" t="str">
            <v/>
          </cell>
        </row>
        <row r="586">
          <cell r="Q586" t="str">
            <v/>
          </cell>
          <cell r="S586" t="str">
            <v/>
          </cell>
          <cell r="Y586" t="str">
            <v/>
          </cell>
        </row>
        <row r="587">
          <cell r="Q587" t="str">
            <v/>
          </cell>
          <cell r="S587" t="str">
            <v/>
          </cell>
          <cell r="Y587" t="str">
            <v/>
          </cell>
        </row>
        <row r="588">
          <cell r="Q588" t="str">
            <v/>
          </cell>
          <cell r="S588" t="str">
            <v/>
          </cell>
          <cell r="Y588" t="str">
            <v/>
          </cell>
        </row>
        <row r="589">
          <cell r="Q589" t="str">
            <v/>
          </cell>
          <cell r="S589" t="str">
            <v/>
          </cell>
          <cell r="Y589" t="str">
            <v/>
          </cell>
        </row>
        <row r="590">
          <cell r="Q590" t="str">
            <v/>
          </cell>
          <cell r="S590" t="str">
            <v/>
          </cell>
          <cell r="Y590" t="str">
            <v/>
          </cell>
        </row>
        <row r="591">
          <cell r="Q591" t="str">
            <v/>
          </cell>
          <cell r="S591" t="str">
            <v/>
          </cell>
          <cell r="Y591" t="str">
            <v/>
          </cell>
        </row>
        <row r="592">
          <cell r="Q592" t="str">
            <v/>
          </cell>
          <cell r="S592" t="str">
            <v/>
          </cell>
          <cell r="Y592" t="str">
            <v/>
          </cell>
        </row>
        <row r="593">
          <cell r="Q593" t="str">
            <v/>
          </cell>
          <cell r="S593" t="str">
            <v/>
          </cell>
          <cell r="Y593" t="str">
            <v/>
          </cell>
        </row>
        <row r="594">
          <cell r="Q594" t="str">
            <v/>
          </cell>
          <cell r="S594" t="str">
            <v/>
          </cell>
          <cell r="Y594" t="str">
            <v/>
          </cell>
        </row>
        <row r="595">
          <cell r="Q595" t="str">
            <v/>
          </cell>
          <cell r="S595" t="str">
            <v/>
          </cell>
          <cell r="Y595" t="str">
            <v/>
          </cell>
        </row>
        <row r="596">
          <cell r="Q596" t="str">
            <v/>
          </cell>
          <cell r="S596" t="str">
            <v/>
          </cell>
          <cell r="Y596" t="str">
            <v/>
          </cell>
        </row>
        <row r="597">
          <cell r="Q597" t="str">
            <v/>
          </cell>
          <cell r="S597" t="str">
            <v/>
          </cell>
          <cell r="Y597" t="str">
            <v/>
          </cell>
        </row>
        <row r="598">
          <cell r="Q598" t="str">
            <v/>
          </cell>
          <cell r="S598" t="str">
            <v/>
          </cell>
          <cell r="Y598" t="str">
            <v/>
          </cell>
        </row>
        <row r="599">
          <cell r="Q599" t="str">
            <v/>
          </cell>
          <cell r="S599" t="str">
            <v/>
          </cell>
          <cell r="Y599" t="str">
            <v/>
          </cell>
        </row>
        <row r="600">
          <cell r="Q600" t="str">
            <v/>
          </cell>
          <cell r="S600" t="str">
            <v/>
          </cell>
          <cell r="Y600" t="str">
            <v/>
          </cell>
        </row>
        <row r="601">
          <cell r="Q601" t="str">
            <v/>
          </cell>
          <cell r="S601" t="str">
            <v/>
          </cell>
          <cell r="Y601" t="str">
            <v/>
          </cell>
        </row>
        <row r="602">
          <cell r="Q602" t="str">
            <v/>
          </cell>
          <cell r="S602" t="str">
            <v/>
          </cell>
          <cell r="Y602" t="str">
            <v/>
          </cell>
        </row>
        <row r="603">
          <cell r="Q603" t="str">
            <v/>
          </cell>
          <cell r="S603" t="str">
            <v/>
          </cell>
          <cell r="Y603" t="str">
            <v/>
          </cell>
        </row>
        <row r="604">
          <cell r="Q604" t="str">
            <v/>
          </cell>
          <cell r="S604" t="str">
            <v/>
          </cell>
          <cell r="Y604" t="str">
            <v/>
          </cell>
        </row>
        <row r="605">
          <cell r="Q605" t="str">
            <v/>
          </cell>
          <cell r="S605" t="str">
            <v/>
          </cell>
          <cell r="Y605" t="str">
            <v/>
          </cell>
        </row>
        <row r="606">
          <cell r="Q606" t="str">
            <v/>
          </cell>
          <cell r="S606" t="str">
            <v/>
          </cell>
          <cell r="Y606" t="str">
            <v/>
          </cell>
        </row>
        <row r="607">
          <cell r="Q607" t="str">
            <v/>
          </cell>
          <cell r="S607" t="str">
            <v/>
          </cell>
          <cell r="Y607" t="str">
            <v/>
          </cell>
        </row>
        <row r="608">
          <cell r="Q608" t="str">
            <v/>
          </cell>
          <cell r="S608" t="str">
            <v/>
          </cell>
          <cell r="Y608" t="str">
            <v/>
          </cell>
        </row>
        <row r="609">
          <cell r="Q609" t="str">
            <v/>
          </cell>
          <cell r="S609" t="str">
            <v/>
          </cell>
          <cell r="Y609" t="str">
            <v/>
          </cell>
        </row>
        <row r="610">
          <cell r="Q610" t="str">
            <v/>
          </cell>
          <cell r="S610" t="str">
            <v/>
          </cell>
          <cell r="Y610" t="str">
            <v/>
          </cell>
        </row>
        <row r="611">
          <cell r="Q611" t="str">
            <v/>
          </cell>
          <cell r="S611" t="str">
            <v/>
          </cell>
          <cell r="Y611" t="str">
            <v/>
          </cell>
        </row>
        <row r="612">
          <cell r="Q612" t="str">
            <v/>
          </cell>
          <cell r="S612" t="str">
            <v/>
          </cell>
          <cell r="Y612" t="str">
            <v/>
          </cell>
        </row>
        <row r="613">
          <cell r="Q613" t="str">
            <v/>
          </cell>
          <cell r="S613" t="str">
            <v/>
          </cell>
          <cell r="Y613" t="str">
            <v/>
          </cell>
        </row>
        <row r="614">
          <cell r="Q614" t="str">
            <v/>
          </cell>
          <cell r="S614" t="str">
            <v/>
          </cell>
          <cell r="Y614" t="str">
            <v/>
          </cell>
        </row>
        <row r="615">
          <cell r="Q615" t="str">
            <v/>
          </cell>
          <cell r="S615" t="str">
            <v/>
          </cell>
          <cell r="Y615" t="str">
            <v/>
          </cell>
        </row>
        <row r="616">
          <cell r="Q616" t="str">
            <v/>
          </cell>
          <cell r="S616" t="str">
            <v/>
          </cell>
          <cell r="Y616" t="str">
            <v/>
          </cell>
        </row>
        <row r="617">
          <cell r="Q617" t="str">
            <v/>
          </cell>
          <cell r="S617" t="str">
            <v/>
          </cell>
          <cell r="Y617" t="str">
            <v/>
          </cell>
        </row>
        <row r="618">
          <cell r="Q618" t="str">
            <v/>
          </cell>
          <cell r="S618" t="str">
            <v/>
          </cell>
          <cell r="Y618" t="str">
            <v/>
          </cell>
        </row>
        <row r="619">
          <cell r="Q619" t="str">
            <v/>
          </cell>
          <cell r="S619" t="str">
            <v/>
          </cell>
          <cell r="Y619" t="str">
            <v/>
          </cell>
        </row>
        <row r="620">
          <cell r="Q620" t="str">
            <v/>
          </cell>
          <cell r="S620" t="str">
            <v/>
          </cell>
          <cell r="Y620" t="str">
            <v/>
          </cell>
        </row>
        <row r="621">
          <cell r="Q621" t="str">
            <v/>
          </cell>
          <cell r="S621" t="str">
            <v/>
          </cell>
          <cell r="Y621" t="str">
            <v/>
          </cell>
        </row>
        <row r="622">
          <cell r="Q622" t="str">
            <v/>
          </cell>
          <cell r="S622" t="str">
            <v/>
          </cell>
          <cell r="Y622" t="str">
            <v/>
          </cell>
        </row>
        <row r="623">
          <cell r="Q623" t="str">
            <v/>
          </cell>
          <cell r="S623" t="str">
            <v/>
          </cell>
          <cell r="Y623" t="str">
            <v/>
          </cell>
        </row>
        <row r="624">
          <cell r="Q624" t="str">
            <v/>
          </cell>
          <cell r="S624" t="str">
            <v/>
          </cell>
          <cell r="Y624" t="str">
            <v/>
          </cell>
        </row>
        <row r="625">
          <cell r="Q625" t="str">
            <v/>
          </cell>
          <cell r="S625" t="str">
            <v/>
          </cell>
          <cell r="Y625" t="str">
            <v/>
          </cell>
        </row>
        <row r="626">
          <cell r="Q626" t="str">
            <v/>
          </cell>
          <cell r="S626" t="str">
            <v/>
          </cell>
          <cell r="Y626" t="str">
            <v/>
          </cell>
        </row>
        <row r="627">
          <cell r="Q627" t="str">
            <v/>
          </cell>
          <cell r="S627" t="str">
            <v/>
          </cell>
          <cell r="Y627" t="str">
            <v/>
          </cell>
        </row>
        <row r="628">
          <cell r="Q628" t="str">
            <v/>
          </cell>
          <cell r="S628" t="str">
            <v/>
          </cell>
          <cell r="Y628" t="str">
            <v/>
          </cell>
        </row>
        <row r="629">
          <cell r="Q629" t="str">
            <v/>
          </cell>
          <cell r="S629" t="str">
            <v/>
          </cell>
          <cell r="Y629" t="str">
            <v/>
          </cell>
        </row>
        <row r="630">
          <cell r="Q630" t="str">
            <v/>
          </cell>
          <cell r="S630" t="str">
            <v/>
          </cell>
          <cell r="Y630" t="str">
            <v/>
          </cell>
        </row>
        <row r="631">
          <cell r="Q631" t="str">
            <v/>
          </cell>
          <cell r="S631" t="str">
            <v/>
          </cell>
          <cell r="Y631" t="str">
            <v/>
          </cell>
        </row>
        <row r="632">
          <cell r="Q632" t="str">
            <v/>
          </cell>
          <cell r="S632" t="str">
            <v/>
          </cell>
          <cell r="Y632" t="str">
            <v/>
          </cell>
        </row>
        <row r="633">
          <cell r="Q633" t="str">
            <v/>
          </cell>
          <cell r="S633" t="str">
            <v/>
          </cell>
          <cell r="Y633" t="str">
            <v/>
          </cell>
        </row>
        <row r="634">
          <cell r="Q634" t="str">
            <v/>
          </cell>
          <cell r="S634" t="str">
            <v/>
          </cell>
          <cell r="Y634" t="str">
            <v/>
          </cell>
        </row>
        <row r="635">
          <cell r="Q635" t="str">
            <v/>
          </cell>
          <cell r="S635" t="str">
            <v/>
          </cell>
          <cell r="Y635" t="str">
            <v/>
          </cell>
        </row>
        <row r="636">
          <cell r="Q636" t="str">
            <v/>
          </cell>
          <cell r="S636" t="str">
            <v/>
          </cell>
          <cell r="Y636" t="str">
            <v/>
          </cell>
        </row>
        <row r="637">
          <cell r="Q637" t="str">
            <v/>
          </cell>
          <cell r="S637" t="str">
            <v/>
          </cell>
          <cell r="Y637" t="str">
            <v/>
          </cell>
        </row>
        <row r="638">
          <cell r="Q638" t="str">
            <v/>
          </cell>
          <cell r="S638" t="str">
            <v/>
          </cell>
          <cell r="Y638" t="str">
            <v/>
          </cell>
        </row>
        <row r="639">
          <cell r="Q639" t="str">
            <v/>
          </cell>
          <cell r="S639" t="str">
            <v/>
          </cell>
          <cell r="Y639" t="str">
            <v/>
          </cell>
        </row>
        <row r="640">
          <cell r="Q640" t="str">
            <v/>
          </cell>
          <cell r="S640" t="str">
            <v/>
          </cell>
          <cell r="Y640" t="str">
            <v/>
          </cell>
        </row>
        <row r="641">
          <cell r="Q641" t="str">
            <v/>
          </cell>
          <cell r="S641" t="str">
            <v/>
          </cell>
          <cell r="Y641" t="str">
            <v/>
          </cell>
        </row>
        <row r="642">
          <cell r="Q642" t="str">
            <v/>
          </cell>
          <cell r="S642" t="str">
            <v/>
          </cell>
          <cell r="Y642" t="str">
            <v/>
          </cell>
        </row>
        <row r="643">
          <cell r="Q643" t="str">
            <v/>
          </cell>
          <cell r="S643" t="str">
            <v/>
          </cell>
          <cell r="Y643" t="str">
            <v/>
          </cell>
        </row>
        <row r="644">
          <cell r="Q644" t="str">
            <v/>
          </cell>
          <cell r="S644" t="str">
            <v/>
          </cell>
          <cell r="Y644" t="str">
            <v/>
          </cell>
        </row>
        <row r="645">
          <cell r="Q645" t="str">
            <v/>
          </cell>
          <cell r="S645" t="str">
            <v/>
          </cell>
          <cell r="Y645" t="str">
            <v/>
          </cell>
        </row>
        <row r="646">
          <cell r="Q646" t="str">
            <v/>
          </cell>
          <cell r="S646" t="str">
            <v/>
          </cell>
          <cell r="Y646" t="str">
            <v/>
          </cell>
        </row>
        <row r="647">
          <cell r="Q647" t="str">
            <v/>
          </cell>
          <cell r="S647" t="str">
            <v/>
          </cell>
          <cell r="Y647" t="str">
            <v/>
          </cell>
        </row>
        <row r="648">
          <cell r="Q648" t="str">
            <v/>
          </cell>
          <cell r="S648" t="str">
            <v/>
          </cell>
          <cell r="Y648" t="str">
            <v/>
          </cell>
        </row>
        <row r="649">
          <cell r="Q649" t="str">
            <v/>
          </cell>
          <cell r="S649" t="str">
            <v/>
          </cell>
          <cell r="Y649" t="str">
            <v/>
          </cell>
        </row>
        <row r="650">
          <cell r="Q650" t="str">
            <v/>
          </cell>
          <cell r="S650" t="str">
            <v/>
          </cell>
          <cell r="Y650" t="str">
            <v/>
          </cell>
        </row>
        <row r="651">
          <cell r="Q651" t="str">
            <v/>
          </cell>
          <cell r="S651" t="str">
            <v/>
          </cell>
          <cell r="Y651" t="str">
            <v/>
          </cell>
        </row>
        <row r="652">
          <cell r="Q652" t="str">
            <v/>
          </cell>
          <cell r="S652" t="str">
            <v/>
          </cell>
          <cell r="Y652" t="str">
            <v/>
          </cell>
        </row>
        <row r="653">
          <cell r="Q653" t="str">
            <v/>
          </cell>
          <cell r="S653" t="str">
            <v/>
          </cell>
          <cell r="Y653" t="str">
            <v/>
          </cell>
        </row>
        <row r="654">
          <cell r="Q654" t="str">
            <v/>
          </cell>
          <cell r="S654" t="str">
            <v/>
          </cell>
          <cell r="Y654" t="str">
            <v/>
          </cell>
        </row>
        <row r="655">
          <cell r="Q655" t="str">
            <v/>
          </cell>
          <cell r="S655" t="str">
            <v/>
          </cell>
          <cell r="Y655" t="str">
            <v/>
          </cell>
        </row>
        <row r="656">
          <cell r="Q656" t="str">
            <v/>
          </cell>
          <cell r="S656" t="str">
            <v/>
          </cell>
          <cell r="Y656" t="str">
            <v/>
          </cell>
        </row>
        <row r="657">
          <cell r="Q657" t="str">
            <v/>
          </cell>
          <cell r="S657" t="str">
            <v/>
          </cell>
          <cell r="Y657" t="str">
            <v/>
          </cell>
        </row>
        <row r="658">
          <cell r="Q658" t="str">
            <v/>
          </cell>
          <cell r="S658" t="str">
            <v/>
          </cell>
          <cell r="Y658" t="str">
            <v/>
          </cell>
        </row>
        <row r="659">
          <cell r="Q659" t="str">
            <v/>
          </cell>
          <cell r="S659" t="str">
            <v/>
          </cell>
          <cell r="Y659" t="str">
            <v/>
          </cell>
        </row>
        <row r="660">
          <cell r="Q660" t="str">
            <v/>
          </cell>
          <cell r="S660" t="str">
            <v/>
          </cell>
          <cell r="Y660" t="str">
            <v/>
          </cell>
        </row>
        <row r="661">
          <cell r="Q661" t="str">
            <v/>
          </cell>
          <cell r="S661" t="str">
            <v/>
          </cell>
          <cell r="Y661" t="str">
            <v/>
          </cell>
        </row>
        <row r="662">
          <cell r="Q662" t="str">
            <v/>
          </cell>
          <cell r="S662" t="str">
            <v/>
          </cell>
          <cell r="Y662" t="str">
            <v/>
          </cell>
        </row>
        <row r="663">
          <cell r="Q663" t="str">
            <v/>
          </cell>
          <cell r="S663" t="str">
            <v/>
          </cell>
          <cell r="Y663" t="str">
            <v/>
          </cell>
        </row>
        <row r="664">
          <cell r="Q664" t="str">
            <v/>
          </cell>
          <cell r="S664" t="str">
            <v/>
          </cell>
          <cell r="Y664" t="str">
            <v/>
          </cell>
        </row>
        <row r="665">
          <cell r="Q665" t="str">
            <v/>
          </cell>
          <cell r="S665" t="str">
            <v/>
          </cell>
          <cell r="Y665" t="str">
            <v/>
          </cell>
        </row>
        <row r="666">
          <cell r="Q666" t="str">
            <v/>
          </cell>
          <cell r="S666" t="str">
            <v/>
          </cell>
          <cell r="Y666" t="str">
            <v/>
          </cell>
        </row>
        <row r="667">
          <cell r="Q667" t="str">
            <v/>
          </cell>
          <cell r="S667" t="str">
            <v/>
          </cell>
          <cell r="Y667" t="str">
            <v/>
          </cell>
        </row>
        <row r="668">
          <cell r="Q668" t="str">
            <v/>
          </cell>
          <cell r="S668" t="str">
            <v/>
          </cell>
          <cell r="Y668" t="str">
            <v/>
          </cell>
        </row>
        <row r="669">
          <cell r="Q669" t="str">
            <v/>
          </cell>
          <cell r="S669" t="str">
            <v/>
          </cell>
          <cell r="Y669" t="str">
            <v/>
          </cell>
        </row>
        <row r="670">
          <cell r="Q670" t="str">
            <v/>
          </cell>
          <cell r="S670" t="str">
            <v/>
          </cell>
          <cell r="Y670" t="str">
            <v/>
          </cell>
        </row>
        <row r="671">
          <cell r="Q671" t="str">
            <v/>
          </cell>
          <cell r="S671" t="str">
            <v/>
          </cell>
          <cell r="Y671" t="str">
            <v/>
          </cell>
        </row>
        <row r="672">
          <cell r="Q672" t="str">
            <v/>
          </cell>
          <cell r="S672" t="str">
            <v/>
          </cell>
          <cell r="Y672" t="str">
            <v/>
          </cell>
        </row>
        <row r="673">
          <cell r="Q673" t="str">
            <v/>
          </cell>
          <cell r="S673" t="str">
            <v/>
          </cell>
          <cell r="Y673" t="str">
            <v/>
          </cell>
        </row>
        <row r="674">
          <cell r="Q674" t="str">
            <v/>
          </cell>
          <cell r="S674" t="str">
            <v/>
          </cell>
          <cell r="Y674" t="str">
            <v/>
          </cell>
        </row>
        <row r="675">
          <cell r="Q675" t="str">
            <v/>
          </cell>
          <cell r="S675" t="str">
            <v/>
          </cell>
          <cell r="Y675" t="str">
            <v/>
          </cell>
        </row>
        <row r="676">
          <cell r="Q676" t="str">
            <v/>
          </cell>
          <cell r="S676" t="str">
            <v/>
          </cell>
          <cell r="Y676" t="str">
            <v/>
          </cell>
        </row>
        <row r="677">
          <cell r="Q677" t="str">
            <v/>
          </cell>
          <cell r="S677" t="str">
            <v/>
          </cell>
          <cell r="Y677" t="str">
            <v/>
          </cell>
        </row>
        <row r="678">
          <cell r="Q678" t="str">
            <v/>
          </cell>
          <cell r="S678" t="str">
            <v/>
          </cell>
          <cell r="Y678" t="str">
            <v/>
          </cell>
        </row>
        <row r="679">
          <cell r="Q679" t="str">
            <v/>
          </cell>
          <cell r="S679" t="str">
            <v/>
          </cell>
          <cell r="Y679" t="str">
            <v/>
          </cell>
        </row>
        <row r="680">
          <cell r="Q680" t="str">
            <v/>
          </cell>
          <cell r="S680" t="str">
            <v/>
          </cell>
          <cell r="Y680" t="str">
            <v/>
          </cell>
        </row>
        <row r="681">
          <cell r="Q681" t="str">
            <v/>
          </cell>
          <cell r="S681" t="str">
            <v/>
          </cell>
          <cell r="Y681" t="str">
            <v/>
          </cell>
        </row>
        <row r="682">
          <cell r="Q682" t="str">
            <v/>
          </cell>
          <cell r="S682" t="str">
            <v/>
          </cell>
          <cell r="Y682" t="str">
            <v/>
          </cell>
        </row>
        <row r="683">
          <cell r="Q683" t="str">
            <v/>
          </cell>
          <cell r="S683" t="str">
            <v/>
          </cell>
          <cell r="Y683" t="str">
            <v/>
          </cell>
        </row>
        <row r="684">
          <cell r="Q684" t="str">
            <v/>
          </cell>
          <cell r="S684" t="str">
            <v/>
          </cell>
          <cell r="Y684" t="str">
            <v/>
          </cell>
        </row>
        <row r="685">
          <cell r="Q685" t="str">
            <v/>
          </cell>
          <cell r="S685" t="str">
            <v/>
          </cell>
          <cell r="Y685" t="str">
            <v/>
          </cell>
        </row>
        <row r="686">
          <cell r="Q686" t="str">
            <v/>
          </cell>
          <cell r="S686" t="str">
            <v/>
          </cell>
          <cell r="Y686" t="str">
            <v/>
          </cell>
        </row>
        <row r="687">
          <cell r="Q687" t="str">
            <v/>
          </cell>
          <cell r="S687" t="str">
            <v/>
          </cell>
          <cell r="Y687" t="str">
            <v/>
          </cell>
        </row>
        <row r="688">
          <cell r="Q688" t="str">
            <v/>
          </cell>
          <cell r="S688" t="str">
            <v/>
          </cell>
          <cell r="Y688" t="str">
            <v/>
          </cell>
        </row>
        <row r="689">
          <cell r="Q689" t="str">
            <v/>
          </cell>
          <cell r="S689" t="str">
            <v/>
          </cell>
          <cell r="Y689" t="str">
            <v/>
          </cell>
        </row>
        <row r="690">
          <cell r="Q690" t="str">
            <v/>
          </cell>
          <cell r="S690" t="str">
            <v/>
          </cell>
          <cell r="Y690" t="str">
            <v/>
          </cell>
        </row>
        <row r="691">
          <cell r="Q691" t="str">
            <v/>
          </cell>
          <cell r="S691" t="str">
            <v/>
          </cell>
          <cell r="Y691" t="str">
            <v/>
          </cell>
        </row>
        <row r="692">
          <cell r="Q692" t="str">
            <v/>
          </cell>
          <cell r="S692" t="str">
            <v/>
          </cell>
          <cell r="Y692" t="str">
            <v/>
          </cell>
        </row>
        <row r="693">
          <cell r="Q693" t="str">
            <v/>
          </cell>
          <cell r="S693" t="str">
            <v/>
          </cell>
          <cell r="Y693" t="str">
            <v/>
          </cell>
        </row>
        <row r="694">
          <cell r="Q694" t="str">
            <v/>
          </cell>
          <cell r="S694" t="str">
            <v/>
          </cell>
          <cell r="Y694" t="str">
            <v/>
          </cell>
        </row>
        <row r="695">
          <cell r="Q695" t="str">
            <v/>
          </cell>
          <cell r="S695" t="str">
            <v/>
          </cell>
          <cell r="Y695" t="str">
            <v/>
          </cell>
        </row>
        <row r="696">
          <cell r="Q696" t="str">
            <v/>
          </cell>
          <cell r="S696" t="str">
            <v/>
          </cell>
          <cell r="Y696" t="str">
            <v/>
          </cell>
        </row>
        <row r="697">
          <cell r="Q697" t="str">
            <v/>
          </cell>
          <cell r="S697" t="str">
            <v/>
          </cell>
          <cell r="Y697" t="str">
            <v/>
          </cell>
        </row>
        <row r="698">
          <cell r="Q698" t="str">
            <v/>
          </cell>
          <cell r="S698" t="str">
            <v/>
          </cell>
          <cell r="Y698" t="str">
            <v/>
          </cell>
        </row>
        <row r="699">
          <cell r="Q699" t="str">
            <v/>
          </cell>
          <cell r="S699" t="str">
            <v/>
          </cell>
          <cell r="Y699" t="str">
            <v/>
          </cell>
        </row>
        <row r="700">
          <cell r="Q700" t="str">
            <v/>
          </cell>
          <cell r="S700" t="str">
            <v/>
          </cell>
          <cell r="Y700" t="str">
            <v/>
          </cell>
        </row>
        <row r="701">
          <cell r="Q701" t="str">
            <v/>
          </cell>
          <cell r="S701" t="str">
            <v/>
          </cell>
          <cell r="Y701" t="str">
            <v/>
          </cell>
        </row>
        <row r="702">
          <cell r="Q702" t="str">
            <v/>
          </cell>
          <cell r="S702" t="str">
            <v/>
          </cell>
          <cell r="Y702" t="str">
            <v/>
          </cell>
        </row>
        <row r="703">
          <cell r="Q703" t="str">
            <v/>
          </cell>
          <cell r="S703" t="str">
            <v/>
          </cell>
          <cell r="Y703" t="str">
            <v/>
          </cell>
        </row>
        <row r="704">
          <cell r="Q704" t="str">
            <v/>
          </cell>
          <cell r="S704" t="str">
            <v/>
          </cell>
          <cell r="Y704" t="str">
            <v/>
          </cell>
        </row>
        <row r="705">
          <cell r="Q705" t="str">
            <v/>
          </cell>
          <cell r="S705" t="str">
            <v/>
          </cell>
          <cell r="Y705" t="str">
            <v/>
          </cell>
        </row>
        <row r="706">
          <cell r="Q706" t="str">
            <v/>
          </cell>
          <cell r="S706" t="str">
            <v/>
          </cell>
          <cell r="Y706" t="str">
            <v/>
          </cell>
        </row>
        <row r="707">
          <cell r="Q707" t="str">
            <v/>
          </cell>
          <cell r="S707" t="str">
            <v/>
          </cell>
          <cell r="Y707" t="str">
            <v/>
          </cell>
        </row>
        <row r="708">
          <cell r="Q708" t="str">
            <v/>
          </cell>
          <cell r="S708" t="str">
            <v/>
          </cell>
          <cell r="Y708" t="str">
            <v/>
          </cell>
        </row>
        <row r="709">
          <cell r="Q709" t="str">
            <v/>
          </cell>
          <cell r="S709" t="str">
            <v/>
          </cell>
          <cell r="Y709" t="str">
            <v/>
          </cell>
        </row>
        <row r="710">
          <cell r="Q710" t="str">
            <v/>
          </cell>
          <cell r="S710" t="str">
            <v/>
          </cell>
          <cell r="Y710" t="str">
            <v/>
          </cell>
        </row>
        <row r="711">
          <cell r="Q711" t="str">
            <v/>
          </cell>
          <cell r="S711" t="str">
            <v/>
          </cell>
          <cell r="Y711" t="str">
            <v/>
          </cell>
        </row>
        <row r="712">
          <cell r="Q712" t="str">
            <v/>
          </cell>
          <cell r="S712" t="str">
            <v/>
          </cell>
          <cell r="Y712" t="str">
            <v/>
          </cell>
        </row>
        <row r="713">
          <cell r="Q713" t="str">
            <v/>
          </cell>
          <cell r="S713" t="str">
            <v/>
          </cell>
          <cell r="Y713" t="str">
            <v/>
          </cell>
        </row>
        <row r="714">
          <cell r="Q714" t="str">
            <v/>
          </cell>
          <cell r="S714" t="str">
            <v/>
          </cell>
          <cell r="Y714" t="str">
            <v/>
          </cell>
        </row>
        <row r="715">
          <cell r="Q715" t="str">
            <v/>
          </cell>
          <cell r="S715" t="str">
            <v/>
          </cell>
          <cell r="Y715" t="str">
            <v/>
          </cell>
        </row>
        <row r="716">
          <cell r="Q716" t="str">
            <v/>
          </cell>
          <cell r="S716" t="str">
            <v/>
          </cell>
          <cell r="Y716" t="str">
            <v/>
          </cell>
        </row>
        <row r="717">
          <cell r="Q717" t="str">
            <v/>
          </cell>
          <cell r="S717" t="str">
            <v/>
          </cell>
          <cell r="Y717" t="str">
            <v/>
          </cell>
        </row>
        <row r="718">
          <cell r="Q718" t="str">
            <v/>
          </cell>
          <cell r="S718" t="str">
            <v/>
          </cell>
          <cell r="Y718" t="str">
            <v/>
          </cell>
        </row>
        <row r="719">
          <cell r="Q719" t="str">
            <v/>
          </cell>
          <cell r="S719" t="str">
            <v/>
          </cell>
          <cell r="Y719" t="str">
            <v/>
          </cell>
        </row>
        <row r="720">
          <cell r="Q720" t="str">
            <v/>
          </cell>
          <cell r="S720" t="str">
            <v/>
          </cell>
          <cell r="Y720" t="str">
            <v/>
          </cell>
        </row>
        <row r="721">
          <cell r="Q721" t="str">
            <v/>
          </cell>
          <cell r="S721" t="str">
            <v/>
          </cell>
          <cell r="Y721" t="str">
            <v/>
          </cell>
        </row>
        <row r="722">
          <cell r="Q722" t="str">
            <v/>
          </cell>
          <cell r="S722" t="str">
            <v/>
          </cell>
          <cell r="Y722" t="str">
            <v/>
          </cell>
        </row>
        <row r="723">
          <cell r="Q723" t="str">
            <v/>
          </cell>
          <cell r="S723" t="str">
            <v/>
          </cell>
          <cell r="Y723" t="str">
            <v/>
          </cell>
        </row>
        <row r="724">
          <cell r="Q724" t="str">
            <v/>
          </cell>
          <cell r="S724" t="str">
            <v/>
          </cell>
          <cell r="Y724" t="str">
            <v/>
          </cell>
        </row>
        <row r="725">
          <cell r="Q725" t="str">
            <v/>
          </cell>
          <cell r="S725" t="str">
            <v/>
          </cell>
          <cell r="Y725" t="str">
            <v/>
          </cell>
        </row>
        <row r="726">
          <cell r="Q726" t="str">
            <v/>
          </cell>
          <cell r="S726" t="str">
            <v/>
          </cell>
          <cell r="Y726" t="str">
            <v/>
          </cell>
        </row>
        <row r="727">
          <cell r="Q727" t="str">
            <v/>
          </cell>
          <cell r="S727" t="str">
            <v/>
          </cell>
          <cell r="Y727" t="str">
            <v/>
          </cell>
        </row>
        <row r="728">
          <cell r="Q728" t="str">
            <v/>
          </cell>
          <cell r="S728" t="str">
            <v/>
          </cell>
          <cell r="Y728" t="str">
            <v/>
          </cell>
        </row>
        <row r="729">
          <cell r="Q729" t="str">
            <v/>
          </cell>
          <cell r="S729" t="str">
            <v/>
          </cell>
          <cell r="Y729" t="str">
            <v/>
          </cell>
        </row>
        <row r="730">
          <cell r="Q730" t="str">
            <v/>
          </cell>
          <cell r="S730" t="str">
            <v/>
          </cell>
          <cell r="Y730" t="str">
            <v/>
          </cell>
        </row>
        <row r="731">
          <cell r="Q731" t="str">
            <v/>
          </cell>
          <cell r="S731" t="str">
            <v/>
          </cell>
          <cell r="Y731" t="str">
            <v/>
          </cell>
        </row>
        <row r="732">
          <cell r="Q732" t="str">
            <v/>
          </cell>
          <cell r="S732" t="str">
            <v/>
          </cell>
          <cell r="Y732" t="str">
            <v/>
          </cell>
        </row>
        <row r="733">
          <cell r="Q733" t="str">
            <v/>
          </cell>
          <cell r="S733" t="str">
            <v/>
          </cell>
          <cell r="Y733" t="str">
            <v/>
          </cell>
        </row>
        <row r="734">
          <cell r="Q734" t="str">
            <v/>
          </cell>
          <cell r="S734" t="str">
            <v/>
          </cell>
          <cell r="Y734" t="str">
            <v/>
          </cell>
        </row>
        <row r="735">
          <cell r="Q735" t="str">
            <v/>
          </cell>
          <cell r="S735" t="str">
            <v/>
          </cell>
          <cell r="Y735" t="str">
            <v/>
          </cell>
        </row>
        <row r="736">
          <cell r="Q736" t="str">
            <v/>
          </cell>
          <cell r="S736" t="str">
            <v/>
          </cell>
          <cell r="Y736" t="str">
            <v/>
          </cell>
        </row>
        <row r="737">
          <cell r="Q737" t="str">
            <v/>
          </cell>
          <cell r="S737" t="str">
            <v/>
          </cell>
          <cell r="Y737" t="str">
            <v/>
          </cell>
        </row>
        <row r="738">
          <cell r="Q738" t="str">
            <v/>
          </cell>
          <cell r="S738" t="str">
            <v/>
          </cell>
          <cell r="Y738" t="str">
            <v/>
          </cell>
        </row>
        <row r="739">
          <cell r="Q739" t="str">
            <v/>
          </cell>
          <cell r="S739" t="str">
            <v/>
          </cell>
          <cell r="Y739" t="str">
            <v/>
          </cell>
        </row>
        <row r="740">
          <cell r="Q740" t="str">
            <v/>
          </cell>
          <cell r="S740" t="str">
            <v/>
          </cell>
          <cell r="Y740" t="str">
            <v/>
          </cell>
        </row>
        <row r="741">
          <cell r="Q741" t="str">
            <v/>
          </cell>
          <cell r="S741" t="str">
            <v/>
          </cell>
          <cell r="Y741" t="str">
            <v/>
          </cell>
        </row>
        <row r="742">
          <cell r="Q742" t="str">
            <v/>
          </cell>
          <cell r="S742" t="str">
            <v/>
          </cell>
          <cell r="Y742" t="str">
            <v/>
          </cell>
        </row>
        <row r="743">
          <cell r="Q743" t="str">
            <v/>
          </cell>
          <cell r="S743" t="str">
            <v/>
          </cell>
          <cell r="Y743" t="str">
            <v/>
          </cell>
        </row>
        <row r="744">
          <cell r="Q744" t="str">
            <v/>
          </cell>
          <cell r="S744" t="str">
            <v/>
          </cell>
          <cell r="Y744" t="str">
            <v/>
          </cell>
        </row>
        <row r="745">
          <cell r="Q745" t="str">
            <v/>
          </cell>
          <cell r="S745" t="str">
            <v/>
          </cell>
          <cell r="Y745" t="str">
            <v/>
          </cell>
        </row>
        <row r="746">
          <cell r="Q746" t="str">
            <v/>
          </cell>
          <cell r="S746" t="str">
            <v/>
          </cell>
          <cell r="Y746" t="str">
            <v/>
          </cell>
        </row>
        <row r="747">
          <cell r="Q747" t="str">
            <v/>
          </cell>
          <cell r="S747" t="str">
            <v/>
          </cell>
          <cell r="Y747" t="str">
            <v/>
          </cell>
        </row>
        <row r="748">
          <cell r="Q748" t="str">
            <v/>
          </cell>
          <cell r="S748" t="str">
            <v/>
          </cell>
          <cell r="Y748" t="str">
            <v/>
          </cell>
        </row>
        <row r="749">
          <cell r="Q749" t="str">
            <v/>
          </cell>
          <cell r="S749" t="str">
            <v/>
          </cell>
          <cell r="Y749" t="str">
            <v/>
          </cell>
        </row>
        <row r="750">
          <cell r="Q750" t="str">
            <v/>
          </cell>
          <cell r="S750" t="str">
            <v/>
          </cell>
          <cell r="Y750" t="str">
            <v/>
          </cell>
        </row>
        <row r="751">
          <cell r="Q751" t="str">
            <v/>
          </cell>
          <cell r="S751" t="str">
            <v/>
          </cell>
          <cell r="Y751" t="str">
            <v/>
          </cell>
        </row>
        <row r="752">
          <cell r="Q752" t="str">
            <v/>
          </cell>
          <cell r="S752" t="str">
            <v/>
          </cell>
          <cell r="Y752" t="str">
            <v/>
          </cell>
        </row>
        <row r="753">
          <cell r="Q753" t="str">
            <v/>
          </cell>
          <cell r="S753" t="str">
            <v/>
          </cell>
          <cell r="Y753" t="str">
            <v/>
          </cell>
        </row>
        <row r="754">
          <cell r="Q754" t="str">
            <v/>
          </cell>
          <cell r="S754" t="str">
            <v/>
          </cell>
          <cell r="Y754" t="str">
            <v/>
          </cell>
        </row>
        <row r="755">
          <cell r="Q755" t="str">
            <v/>
          </cell>
          <cell r="S755" t="str">
            <v/>
          </cell>
          <cell r="Y755" t="str">
            <v/>
          </cell>
        </row>
        <row r="756">
          <cell r="Q756" t="str">
            <v/>
          </cell>
          <cell r="S756" t="str">
            <v/>
          </cell>
          <cell r="Y756" t="str">
            <v/>
          </cell>
        </row>
        <row r="757">
          <cell r="Q757" t="str">
            <v/>
          </cell>
          <cell r="S757" t="str">
            <v/>
          </cell>
          <cell r="Y757" t="str">
            <v/>
          </cell>
        </row>
        <row r="758">
          <cell r="Q758" t="str">
            <v/>
          </cell>
          <cell r="S758" t="str">
            <v/>
          </cell>
          <cell r="Y758" t="str">
            <v/>
          </cell>
        </row>
        <row r="759">
          <cell r="Q759" t="str">
            <v/>
          </cell>
          <cell r="S759" t="str">
            <v/>
          </cell>
          <cell r="Y759" t="str">
            <v/>
          </cell>
        </row>
        <row r="760">
          <cell r="Q760" t="str">
            <v/>
          </cell>
          <cell r="S760" t="str">
            <v/>
          </cell>
          <cell r="Y760" t="str">
            <v/>
          </cell>
        </row>
        <row r="761">
          <cell r="Q761" t="str">
            <v/>
          </cell>
          <cell r="S761" t="str">
            <v/>
          </cell>
          <cell r="Y761" t="str">
            <v/>
          </cell>
        </row>
        <row r="762">
          <cell r="Q762" t="str">
            <v/>
          </cell>
          <cell r="S762" t="str">
            <v/>
          </cell>
          <cell r="Y762" t="str">
            <v/>
          </cell>
        </row>
        <row r="763">
          <cell r="Q763" t="str">
            <v/>
          </cell>
          <cell r="S763" t="str">
            <v/>
          </cell>
          <cell r="Y763" t="str">
            <v/>
          </cell>
        </row>
        <row r="764">
          <cell r="Q764" t="str">
            <v/>
          </cell>
          <cell r="S764" t="str">
            <v/>
          </cell>
          <cell r="Y764" t="str">
            <v/>
          </cell>
        </row>
        <row r="765">
          <cell r="Q765" t="str">
            <v/>
          </cell>
          <cell r="S765" t="str">
            <v/>
          </cell>
          <cell r="Y765" t="str">
            <v/>
          </cell>
        </row>
        <row r="766">
          <cell r="Q766" t="str">
            <v/>
          </cell>
          <cell r="S766" t="str">
            <v/>
          </cell>
          <cell r="Y766" t="str">
            <v/>
          </cell>
        </row>
        <row r="767">
          <cell r="Q767" t="str">
            <v/>
          </cell>
          <cell r="S767" t="str">
            <v/>
          </cell>
          <cell r="Y767" t="str">
            <v/>
          </cell>
        </row>
        <row r="768">
          <cell r="Q768" t="str">
            <v/>
          </cell>
          <cell r="S768" t="str">
            <v/>
          </cell>
          <cell r="Y768" t="str">
            <v/>
          </cell>
        </row>
        <row r="769">
          <cell r="Q769" t="str">
            <v/>
          </cell>
          <cell r="S769" t="str">
            <v/>
          </cell>
          <cell r="Y769" t="str">
            <v/>
          </cell>
        </row>
        <row r="770">
          <cell r="Q770" t="str">
            <v/>
          </cell>
          <cell r="S770" t="str">
            <v/>
          </cell>
          <cell r="Y770" t="str">
            <v/>
          </cell>
        </row>
        <row r="771">
          <cell r="Q771" t="str">
            <v/>
          </cell>
          <cell r="S771" t="str">
            <v/>
          </cell>
          <cell r="Y771" t="str">
            <v/>
          </cell>
        </row>
        <row r="772">
          <cell r="Q772" t="str">
            <v/>
          </cell>
          <cell r="S772" t="str">
            <v/>
          </cell>
          <cell r="Y772" t="str">
            <v/>
          </cell>
        </row>
        <row r="773">
          <cell r="Q773" t="str">
            <v/>
          </cell>
          <cell r="S773" t="str">
            <v/>
          </cell>
          <cell r="Y773" t="str">
            <v/>
          </cell>
        </row>
        <row r="774">
          <cell r="Q774" t="str">
            <v/>
          </cell>
          <cell r="S774" t="str">
            <v/>
          </cell>
          <cell r="Y774" t="str">
            <v/>
          </cell>
        </row>
        <row r="775">
          <cell r="Q775" t="str">
            <v/>
          </cell>
          <cell r="S775" t="str">
            <v/>
          </cell>
          <cell r="Y775" t="str">
            <v/>
          </cell>
        </row>
        <row r="776">
          <cell r="Q776" t="str">
            <v/>
          </cell>
          <cell r="S776" t="str">
            <v/>
          </cell>
          <cell r="Y776" t="str">
            <v/>
          </cell>
        </row>
        <row r="777">
          <cell r="Q777" t="str">
            <v/>
          </cell>
          <cell r="S777" t="str">
            <v/>
          </cell>
          <cell r="Y777" t="str">
            <v/>
          </cell>
        </row>
        <row r="778">
          <cell r="Q778" t="str">
            <v/>
          </cell>
          <cell r="S778" t="str">
            <v/>
          </cell>
          <cell r="Y778" t="str">
            <v/>
          </cell>
        </row>
        <row r="779">
          <cell r="Q779" t="str">
            <v/>
          </cell>
          <cell r="S779" t="str">
            <v/>
          </cell>
          <cell r="Y779" t="str">
            <v/>
          </cell>
        </row>
        <row r="780">
          <cell r="Q780" t="str">
            <v/>
          </cell>
          <cell r="S780" t="str">
            <v/>
          </cell>
          <cell r="Y780" t="str">
            <v/>
          </cell>
        </row>
        <row r="781">
          <cell r="Q781" t="str">
            <v/>
          </cell>
          <cell r="S781" t="str">
            <v/>
          </cell>
          <cell r="Y781" t="str">
            <v/>
          </cell>
        </row>
        <row r="782">
          <cell r="Q782" t="str">
            <v/>
          </cell>
          <cell r="S782" t="str">
            <v/>
          </cell>
          <cell r="Y782" t="str">
            <v/>
          </cell>
        </row>
        <row r="783">
          <cell r="Q783" t="str">
            <v/>
          </cell>
          <cell r="S783" t="str">
            <v/>
          </cell>
          <cell r="Y783" t="str">
            <v/>
          </cell>
        </row>
        <row r="784">
          <cell r="Q784" t="str">
            <v/>
          </cell>
          <cell r="S784" t="str">
            <v/>
          </cell>
          <cell r="Y784" t="str">
            <v/>
          </cell>
        </row>
        <row r="785">
          <cell r="Q785" t="str">
            <v/>
          </cell>
          <cell r="S785" t="str">
            <v/>
          </cell>
          <cell r="Y785" t="str">
            <v/>
          </cell>
        </row>
        <row r="786">
          <cell r="Q786" t="str">
            <v/>
          </cell>
          <cell r="S786" t="str">
            <v/>
          </cell>
          <cell r="Y786" t="str">
            <v/>
          </cell>
        </row>
        <row r="787">
          <cell r="Q787" t="str">
            <v/>
          </cell>
          <cell r="S787" t="str">
            <v/>
          </cell>
          <cell r="Y787" t="str">
            <v/>
          </cell>
        </row>
        <row r="788">
          <cell r="Q788" t="str">
            <v/>
          </cell>
          <cell r="S788" t="str">
            <v/>
          </cell>
          <cell r="Y788" t="str">
            <v/>
          </cell>
        </row>
        <row r="789">
          <cell r="Q789" t="str">
            <v/>
          </cell>
          <cell r="S789" t="str">
            <v/>
          </cell>
          <cell r="Y789" t="str">
            <v/>
          </cell>
        </row>
        <row r="790">
          <cell r="Q790" t="str">
            <v/>
          </cell>
          <cell r="S790" t="str">
            <v/>
          </cell>
          <cell r="Y790" t="str">
            <v/>
          </cell>
        </row>
        <row r="791">
          <cell r="Q791" t="str">
            <v/>
          </cell>
          <cell r="S791" t="str">
            <v/>
          </cell>
          <cell r="Y791" t="str">
            <v/>
          </cell>
        </row>
        <row r="792">
          <cell r="Q792" t="str">
            <v/>
          </cell>
          <cell r="S792" t="str">
            <v/>
          </cell>
          <cell r="Y792" t="str">
            <v/>
          </cell>
        </row>
        <row r="793">
          <cell r="Q793" t="str">
            <v/>
          </cell>
          <cell r="S793" t="str">
            <v/>
          </cell>
          <cell r="Y793" t="str">
            <v/>
          </cell>
        </row>
        <row r="794">
          <cell r="Q794" t="str">
            <v/>
          </cell>
          <cell r="S794" t="str">
            <v/>
          </cell>
          <cell r="Y794" t="str">
            <v/>
          </cell>
        </row>
        <row r="795">
          <cell r="Q795" t="str">
            <v/>
          </cell>
          <cell r="S795" t="str">
            <v/>
          </cell>
          <cell r="Y795" t="str">
            <v/>
          </cell>
        </row>
        <row r="796">
          <cell r="Q796" t="str">
            <v/>
          </cell>
          <cell r="S796" t="str">
            <v/>
          </cell>
          <cell r="Y796" t="str">
            <v/>
          </cell>
        </row>
        <row r="797">
          <cell r="Q797" t="str">
            <v/>
          </cell>
          <cell r="S797" t="str">
            <v/>
          </cell>
          <cell r="Y797" t="str">
            <v/>
          </cell>
        </row>
        <row r="798">
          <cell r="Q798" t="str">
            <v/>
          </cell>
          <cell r="S798" t="str">
            <v/>
          </cell>
          <cell r="Y798" t="str">
            <v/>
          </cell>
        </row>
        <row r="799">
          <cell r="Q799" t="str">
            <v/>
          </cell>
          <cell r="S799" t="str">
            <v/>
          </cell>
          <cell r="Y799" t="str">
            <v/>
          </cell>
        </row>
        <row r="800">
          <cell r="Q800" t="str">
            <v/>
          </cell>
          <cell r="S800" t="str">
            <v/>
          </cell>
          <cell r="Y800" t="str">
            <v/>
          </cell>
        </row>
        <row r="801">
          <cell r="Q801" t="str">
            <v/>
          </cell>
          <cell r="S801" t="str">
            <v/>
          </cell>
          <cell r="Y801" t="str">
            <v/>
          </cell>
        </row>
        <row r="802">
          <cell r="Q802" t="str">
            <v/>
          </cell>
          <cell r="S802" t="str">
            <v/>
          </cell>
          <cell r="Y802" t="str">
            <v/>
          </cell>
        </row>
        <row r="803">
          <cell r="Q803" t="str">
            <v/>
          </cell>
          <cell r="S803" t="str">
            <v/>
          </cell>
          <cell r="Y803" t="str">
            <v/>
          </cell>
        </row>
        <row r="804">
          <cell r="Q804" t="str">
            <v/>
          </cell>
          <cell r="S804" t="str">
            <v/>
          </cell>
          <cell r="Y804" t="str">
            <v/>
          </cell>
        </row>
        <row r="805">
          <cell r="Q805" t="str">
            <v/>
          </cell>
          <cell r="S805" t="str">
            <v/>
          </cell>
          <cell r="Y805" t="str">
            <v/>
          </cell>
        </row>
        <row r="806">
          <cell r="Q806" t="str">
            <v/>
          </cell>
          <cell r="S806" t="str">
            <v/>
          </cell>
          <cell r="Y806" t="str">
            <v/>
          </cell>
        </row>
        <row r="807">
          <cell r="Q807" t="str">
            <v/>
          </cell>
          <cell r="S807" t="str">
            <v/>
          </cell>
          <cell r="Y807" t="str">
            <v/>
          </cell>
        </row>
        <row r="808">
          <cell r="Q808" t="str">
            <v/>
          </cell>
          <cell r="S808" t="str">
            <v/>
          </cell>
          <cell r="Y808" t="str">
            <v/>
          </cell>
        </row>
        <row r="809">
          <cell r="Q809" t="str">
            <v/>
          </cell>
          <cell r="S809" t="str">
            <v/>
          </cell>
          <cell r="Y809" t="str">
            <v/>
          </cell>
        </row>
        <row r="810">
          <cell r="Q810" t="str">
            <v/>
          </cell>
          <cell r="S810" t="str">
            <v/>
          </cell>
          <cell r="Y810" t="str">
            <v/>
          </cell>
        </row>
        <row r="811">
          <cell r="Q811" t="str">
            <v/>
          </cell>
          <cell r="S811" t="str">
            <v/>
          </cell>
          <cell r="Y811" t="str">
            <v/>
          </cell>
        </row>
        <row r="812">
          <cell r="Q812" t="str">
            <v/>
          </cell>
          <cell r="S812" t="str">
            <v/>
          </cell>
          <cell r="Y812" t="str">
            <v/>
          </cell>
        </row>
        <row r="813">
          <cell r="Q813" t="str">
            <v/>
          </cell>
          <cell r="S813" t="str">
            <v/>
          </cell>
          <cell r="Y813" t="str">
            <v/>
          </cell>
        </row>
        <row r="814">
          <cell r="Q814" t="str">
            <v/>
          </cell>
          <cell r="S814" t="str">
            <v/>
          </cell>
          <cell r="Y814" t="str">
            <v/>
          </cell>
        </row>
        <row r="815">
          <cell r="Q815" t="str">
            <v/>
          </cell>
          <cell r="S815" t="str">
            <v/>
          </cell>
          <cell r="Y815" t="str">
            <v/>
          </cell>
        </row>
        <row r="816">
          <cell r="Q816" t="str">
            <v/>
          </cell>
          <cell r="S816" t="str">
            <v/>
          </cell>
          <cell r="Y816" t="str">
            <v/>
          </cell>
        </row>
        <row r="817">
          <cell r="Q817" t="str">
            <v/>
          </cell>
          <cell r="S817" t="str">
            <v/>
          </cell>
          <cell r="Y817" t="str">
            <v/>
          </cell>
        </row>
        <row r="818">
          <cell r="Q818" t="str">
            <v/>
          </cell>
          <cell r="S818" t="str">
            <v/>
          </cell>
          <cell r="Y818" t="str">
            <v/>
          </cell>
        </row>
        <row r="819">
          <cell r="Q819" t="str">
            <v/>
          </cell>
          <cell r="S819" t="str">
            <v/>
          </cell>
          <cell r="Y819" t="str">
            <v/>
          </cell>
        </row>
        <row r="820">
          <cell r="Q820" t="str">
            <v/>
          </cell>
          <cell r="S820" t="str">
            <v/>
          </cell>
          <cell r="Y820" t="str">
            <v/>
          </cell>
        </row>
        <row r="821">
          <cell r="Q821" t="str">
            <v/>
          </cell>
          <cell r="S821" t="str">
            <v/>
          </cell>
          <cell r="Y821" t="str">
            <v/>
          </cell>
        </row>
        <row r="822">
          <cell r="Q822" t="str">
            <v/>
          </cell>
          <cell r="S822" t="str">
            <v/>
          </cell>
          <cell r="Y822" t="str">
            <v/>
          </cell>
        </row>
        <row r="823">
          <cell r="Q823" t="str">
            <v/>
          </cell>
          <cell r="S823" t="str">
            <v/>
          </cell>
          <cell r="Y823" t="str">
            <v/>
          </cell>
        </row>
        <row r="824">
          <cell r="Q824" t="str">
            <v/>
          </cell>
          <cell r="S824" t="str">
            <v/>
          </cell>
          <cell r="Y824" t="str">
            <v/>
          </cell>
        </row>
        <row r="825">
          <cell r="Q825" t="str">
            <v/>
          </cell>
          <cell r="S825" t="str">
            <v/>
          </cell>
          <cell r="Y825" t="str">
            <v/>
          </cell>
        </row>
        <row r="826">
          <cell r="Q826" t="str">
            <v/>
          </cell>
          <cell r="S826" t="str">
            <v/>
          </cell>
          <cell r="Y826" t="str">
            <v/>
          </cell>
        </row>
        <row r="827">
          <cell r="Q827" t="str">
            <v/>
          </cell>
          <cell r="S827" t="str">
            <v/>
          </cell>
          <cell r="Y827" t="str">
            <v/>
          </cell>
        </row>
        <row r="828">
          <cell r="Q828" t="str">
            <v/>
          </cell>
          <cell r="S828" t="str">
            <v/>
          </cell>
          <cell r="Y828" t="str">
            <v/>
          </cell>
        </row>
        <row r="829">
          <cell r="Q829" t="str">
            <v/>
          </cell>
          <cell r="S829" t="str">
            <v/>
          </cell>
          <cell r="Y829" t="str">
            <v/>
          </cell>
        </row>
        <row r="830">
          <cell r="Q830" t="str">
            <v/>
          </cell>
          <cell r="S830" t="str">
            <v/>
          </cell>
          <cell r="Y830" t="str">
            <v/>
          </cell>
        </row>
        <row r="831">
          <cell r="Q831" t="str">
            <v/>
          </cell>
          <cell r="S831" t="str">
            <v/>
          </cell>
          <cell r="Y831" t="str">
            <v/>
          </cell>
        </row>
        <row r="832">
          <cell r="Q832" t="str">
            <v/>
          </cell>
          <cell r="S832" t="str">
            <v/>
          </cell>
          <cell r="Y832" t="str">
            <v/>
          </cell>
        </row>
        <row r="833">
          <cell r="Q833" t="str">
            <v/>
          </cell>
          <cell r="S833" t="str">
            <v/>
          </cell>
          <cell r="Y833" t="str">
            <v/>
          </cell>
        </row>
        <row r="834">
          <cell r="Q834" t="str">
            <v/>
          </cell>
          <cell r="S834" t="str">
            <v/>
          </cell>
          <cell r="Y834" t="str">
            <v/>
          </cell>
        </row>
        <row r="835">
          <cell r="Q835" t="str">
            <v/>
          </cell>
          <cell r="S835" t="str">
            <v/>
          </cell>
          <cell r="Y835" t="str">
            <v/>
          </cell>
        </row>
        <row r="836">
          <cell r="Q836" t="str">
            <v/>
          </cell>
          <cell r="S836" t="str">
            <v/>
          </cell>
          <cell r="Y836" t="str">
            <v/>
          </cell>
        </row>
        <row r="837">
          <cell r="Q837" t="str">
            <v/>
          </cell>
          <cell r="S837" t="str">
            <v/>
          </cell>
          <cell r="Y837" t="str">
            <v/>
          </cell>
        </row>
        <row r="838">
          <cell r="Q838" t="str">
            <v/>
          </cell>
          <cell r="S838" t="str">
            <v/>
          </cell>
          <cell r="Y838" t="str">
            <v/>
          </cell>
        </row>
        <row r="839">
          <cell r="Q839" t="str">
            <v/>
          </cell>
          <cell r="S839" t="str">
            <v/>
          </cell>
          <cell r="Y839" t="str">
            <v/>
          </cell>
        </row>
        <row r="840">
          <cell r="Q840" t="str">
            <v/>
          </cell>
          <cell r="S840" t="str">
            <v/>
          </cell>
          <cell r="Y840" t="str">
            <v/>
          </cell>
        </row>
        <row r="841">
          <cell r="Q841" t="str">
            <v/>
          </cell>
          <cell r="S841" t="str">
            <v/>
          </cell>
          <cell r="Y841" t="str">
            <v/>
          </cell>
        </row>
        <row r="842">
          <cell r="Q842" t="str">
            <v/>
          </cell>
          <cell r="S842" t="str">
            <v/>
          </cell>
          <cell r="Y842" t="str">
            <v/>
          </cell>
        </row>
        <row r="843">
          <cell r="Q843" t="str">
            <v/>
          </cell>
          <cell r="S843" t="str">
            <v/>
          </cell>
          <cell r="Y843" t="str">
            <v/>
          </cell>
        </row>
        <row r="844">
          <cell r="Q844" t="str">
            <v/>
          </cell>
          <cell r="S844" t="str">
            <v/>
          </cell>
          <cell r="Y844" t="str">
            <v/>
          </cell>
        </row>
        <row r="845">
          <cell r="Q845" t="str">
            <v/>
          </cell>
          <cell r="S845" t="str">
            <v/>
          </cell>
          <cell r="Y845" t="str">
            <v/>
          </cell>
        </row>
        <row r="846">
          <cell r="Q846" t="str">
            <v/>
          </cell>
          <cell r="S846" t="str">
            <v/>
          </cell>
          <cell r="Y846" t="str">
            <v/>
          </cell>
        </row>
        <row r="847">
          <cell r="Q847" t="str">
            <v/>
          </cell>
          <cell r="S847" t="str">
            <v/>
          </cell>
          <cell r="Y847" t="str">
            <v/>
          </cell>
        </row>
        <row r="848">
          <cell r="Q848" t="str">
            <v/>
          </cell>
          <cell r="S848" t="str">
            <v/>
          </cell>
          <cell r="Y848" t="str">
            <v/>
          </cell>
        </row>
        <row r="849">
          <cell r="Q849" t="str">
            <v/>
          </cell>
          <cell r="S849" t="str">
            <v/>
          </cell>
          <cell r="Y849" t="str">
            <v/>
          </cell>
        </row>
        <row r="850">
          <cell r="Q850" t="str">
            <v/>
          </cell>
          <cell r="S850" t="str">
            <v/>
          </cell>
          <cell r="Y850" t="str">
            <v/>
          </cell>
        </row>
        <row r="851">
          <cell r="Q851" t="str">
            <v/>
          </cell>
          <cell r="S851" t="str">
            <v/>
          </cell>
          <cell r="Y851" t="str">
            <v/>
          </cell>
        </row>
        <row r="852">
          <cell r="Q852" t="str">
            <v/>
          </cell>
          <cell r="S852" t="str">
            <v/>
          </cell>
          <cell r="Y852" t="str">
            <v/>
          </cell>
        </row>
        <row r="853">
          <cell r="Q853" t="str">
            <v/>
          </cell>
          <cell r="S853" t="str">
            <v/>
          </cell>
          <cell r="Y853" t="str">
            <v/>
          </cell>
        </row>
        <row r="854">
          <cell r="Q854" t="str">
            <v/>
          </cell>
          <cell r="S854" t="str">
            <v/>
          </cell>
          <cell r="Y854" t="str">
            <v/>
          </cell>
        </row>
        <row r="855">
          <cell r="Q855" t="str">
            <v/>
          </cell>
          <cell r="S855" t="str">
            <v/>
          </cell>
          <cell r="Y855" t="str">
            <v/>
          </cell>
        </row>
        <row r="856">
          <cell r="Q856" t="str">
            <v/>
          </cell>
          <cell r="S856" t="str">
            <v/>
          </cell>
          <cell r="Y856" t="str">
            <v/>
          </cell>
        </row>
        <row r="857">
          <cell r="Q857" t="str">
            <v/>
          </cell>
          <cell r="S857" t="str">
            <v/>
          </cell>
          <cell r="Y857" t="str">
            <v/>
          </cell>
        </row>
        <row r="858">
          <cell r="Q858" t="str">
            <v/>
          </cell>
          <cell r="S858" t="str">
            <v/>
          </cell>
          <cell r="Y858" t="str">
            <v/>
          </cell>
        </row>
        <row r="859">
          <cell r="Q859" t="str">
            <v/>
          </cell>
          <cell r="S859" t="str">
            <v/>
          </cell>
          <cell r="Y859" t="str">
            <v/>
          </cell>
        </row>
        <row r="860">
          <cell r="Q860" t="str">
            <v/>
          </cell>
          <cell r="S860" t="str">
            <v/>
          </cell>
          <cell r="Y860" t="str">
            <v/>
          </cell>
        </row>
        <row r="861">
          <cell r="Q861" t="str">
            <v/>
          </cell>
          <cell r="S861" t="str">
            <v/>
          </cell>
          <cell r="Y861" t="str">
            <v/>
          </cell>
        </row>
        <row r="862">
          <cell r="Q862" t="str">
            <v/>
          </cell>
          <cell r="S862" t="str">
            <v/>
          </cell>
          <cell r="Y862" t="str">
            <v/>
          </cell>
        </row>
        <row r="863">
          <cell r="Q863" t="str">
            <v/>
          </cell>
          <cell r="S863" t="str">
            <v/>
          </cell>
          <cell r="Y863" t="str">
            <v/>
          </cell>
        </row>
        <row r="864">
          <cell r="Q864" t="str">
            <v/>
          </cell>
          <cell r="S864" t="str">
            <v/>
          </cell>
          <cell r="Y864" t="str">
            <v/>
          </cell>
        </row>
        <row r="865">
          <cell r="Q865" t="str">
            <v/>
          </cell>
          <cell r="S865" t="str">
            <v/>
          </cell>
          <cell r="Y865" t="str">
            <v/>
          </cell>
        </row>
        <row r="866">
          <cell r="Q866" t="str">
            <v/>
          </cell>
          <cell r="S866" t="str">
            <v/>
          </cell>
          <cell r="Y866" t="str">
            <v/>
          </cell>
        </row>
        <row r="867">
          <cell r="Q867" t="str">
            <v/>
          </cell>
          <cell r="S867" t="str">
            <v/>
          </cell>
          <cell r="Y867" t="str">
            <v/>
          </cell>
        </row>
        <row r="868">
          <cell r="Q868" t="str">
            <v/>
          </cell>
          <cell r="S868" t="str">
            <v/>
          </cell>
          <cell r="Y868" t="str">
            <v/>
          </cell>
        </row>
        <row r="869">
          <cell r="Q869" t="str">
            <v/>
          </cell>
          <cell r="S869" t="str">
            <v/>
          </cell>
          <cell r="Y869" t="str">
            <v/>
          </cell>
        </row>
        <row r="870">
          <cell r="Q870" t="str">
            <v/>
          </cell>
          <cell r="S870" t="str">
            <v/>
          </cell>
          <cell r="Y870" t="str">
            <v/>
          </cell>
        </row>
        <row r="871">
          <cell r="Q871" t="str">
            <v/>
          </cell>
          <cell r="S871" t="str">
            <v/>
          </cell>
          <cell r="Y871" t="str">
            <v/>
          </cell>
        </row>
        <row r="872">
          <cell r="Q872" t="str">
            <v/>
          </cell>
          <cell r="S872" t="str">
            <v/>
          </cell>
          <cell r="Y872" t="str">
            <v/>
          </cell>
        </row>
        <row r="873">
          <cell r="Q873" t="str">
            <v/>
          </cell>
          <cell r="S873" t="str">
            <v/>
          </cell>
          <cell r="Y873" t="str">
            <v/>
          </cell>
        </row>
        <row r="874">
          <cell r="Q874" t="str">
            <v/>
          </cell>
          <cell r="S874" t="str">
            <v/>
          </cell>
          <cell r="Y874" t="str">
            <v/>
          </cell>
        </row>
        <row r="875">
          <cell r="Q875" t="str">
            <v/>
          </cell>
          <cell r="S875" t="str">
            <v/>
          </cell>
          <cell r="Y875" t="str">
            <v/>
          </cell>
        </row>
        <row r="876">
          <cell r="Q876" t="str">
            <v/>
          </cell>
          <cell r="S876" t="str">
            <v/>
          </cell>
          <cell r="Y876" t="str">
            <v/>
          </cell>
        </row>
        <row r="877">
          <cell r="Q877" t="str">
            <v/>
          </cell>
          <cell r="S877" t="str">
            <v/>
          </cell>
          <cell r="Y877" t="str">
            <v/>
          </cell>
        </row>
        <row r="878">
          <cell r="Q878" t="str">
            <v/>
          </cell>
          <cell r="S878" t="str">
            <v/>
          </cell>
          <cell r="Y878" t="str">
            <v/>
          </cell>
        </row>
        <row r="879">
          <cell r="Q879" t="str">
            <v/>
          </cell>
          <cell r="S879" t="str">
            <v/>
          </cell>
          <cell r="Y879" t="str">
            <v/>
          </cell>
        </row>
        <row r="880">
          <cell r="Q880" t="str">
            <v/>
          </cell>
          <cell r="S880" t="str">
            <v/>
          </cell>
          <cell r="Y880" t="str">
            <v/>
          </cell>
        </row>
        <row r="881">
          <cell r="Q881" t="str">
            <v/>
          </cell>
          <cell r="S881" t="str">
            <v/>
          </cell>
          <cell r="Y881" t="str">
            <v/>
          </cell>
        </row>
        <row r="882">
          <cell r="Q882" t="str">
            <v/>
          </cell>
          <cell r="S882" t="str">
            <v/>
          </cell>
          <cell r="Y882" t="str">
            <v/>
          </cell>
        </row>
        <row r="883">
          <cell r="Q883" t="str">
            <v/>
          </cell>
          <cell r="S883" t="str">
            <v/>
          </cell>
          <cell r="Y883" t="str">
            <v/>
          </cell>
        </row>
        <row r="884">
          <cell r="Q884" t="str">
            <v/>
          </cell>
          <cell r="S884" t="str">
            <v/>
          </cell>
          <cell r="Y884" t="str">
            <v/>
          </cell>
        </row>
        <row r="885">
          <cell r="Q885" t="str">
            <v/>
          </cell>
          <cell r="S885" t="str">
            <v/>
          </cell>
          <cell r="Y885" t="str">
            <v/>
          </cell>
        </row>
        <row r="886">
          <cell r="Q886" t="str">
            <v/>
          </cell>
          <cell r="S886" t="str">
            <v/>
          </cell>
          <cell r="Y886" t="str">
            <v/>
          </cell>
        </row>
        <row r="887">
          <cell r="Q887" t="str">
            <v/>
          </cell>
          <cell r="S887" t="str">
            <v/>
          </cell>
          <cell r="Y887" t="str">
            <v/>
          </cell>
        </row>
        <row r="888">
          <cell r="Q888" t="str">
            <v/>
          </cell>
          <cell r="S888" t="str">
            <v/>
          </cell>
          <cell r="Y888" t="str">
            <v/>
          </cell>
        </row>
        <row r="889">
          <cell r="Q889" t="str">
            <v/>
          </cell>
          <cell r="S889" t="str">
            <v/>
          </cell>
          <cell r="Y889" t="str">
            <v/>
          </cell>
        </row>
        <row r="890">
          <cell r="Q890" t="str">
            <v/>
          </cell>
          <cell r="S890" t="str">
            <v/>
          </cell>
          <cell r="Y890" t="str">
            <v/>
          </cell>
        </row>
        <row r="891">
          <cell r="Q891" t="str">
            <v/>
          </cell>
          <cell r="S891" t="str">
            <v/>
          </cell>
          <cell r="Y891" t="str">
            <v/>
          </cell>
        </row>
        <row r="892">
          <cell r="Q892" t="str">
            <v/>
          </cell>
          <cell r="S892" t="str">
            <v/>
          </cell>
          <cell r="Y892" t="str">
            <v/>
          </cell>
        </row>
        <row r="893">
          <cell r="Q893" t="str">
            <v/>
          </cell>
          <cell r="S893" t="str">
            <v/>
          </cell>
          <cell r="Y893" t="str">
            <v/>
          </cell>
        </row>
        <row r="894">
          <cell r="Q894" t="str">
            <v/>
          </cell>
          <cell r="S894" t="str">
            <v/>
          </cell>
          <cell r="Y894" t="str">
            <v/>
          </cell>
        </row>
        <row r="895">
          <cell r="Q895" t="str">
            <v/>
          </cell>
          <cell r="S895" t="str">
            <v/>
          </cell>
          <cell r="Y895" t="str">
            <v/>
          </cell>
        </row>
        <row r="896">
          <cell r="Q896" t="str">
            <v/>
          </cell>
          <cell r="S896" t="str">
            <v/>
          </cell>
          <cell r="Y896" t="str">
            <v/>
          </cell>
        </row>
        <row r="897">
          <cell r="Q897" t="str">
            <v/>
          </cell>
          <cell r="S897" t="str">
            <v/>
          </cell>
          <cell r="Y897" t="str">
            <v/>
          </cell>
        </row>
        <row r="898">
          <cell r="Q898" t="str">
            <v/>
          </cell>
          <cell r="S898" t="str">
            <v/>
          </cell>
          <cell r="Y898" t="str">
            <v/>
          </cell>
        </row>
        <row r="899">
          <cell r="Q899" t="str">
            <v/>
          </cell>
          <cell r="S899" t="str">
            <v/>
          </cell>
          <cell r="Y899" t="str">
            <v/>
          </cell>
        </row>
        <row r="900">
          <cell r="Q900" t="str">
            <v/>
          </cell>
          <cell r="S900" t="str">
            <v/>
          </cell>
          <cell r="Y900" t="str">
            <v/>
          </cell>
        </row>
        <row r="901">
          <cell r="Q901" t="str">
            <v/>
          </cell>
          <cell r="S901" t="str">
            <v/>
          </cell>
          <cell r="Y901" t="str">
            <v/>
          </cell>
        </row>
        <row r="902">
          <cell r="Q902" t="str">
            <v/>
          </cell>
          <cell r="S902" t="str">
            <v/>
          </cell>
          <cell r="Y902" t="str">
            <v/>
          </cell>
        </row>
        <row r="903">
          <cell r="Q903" t="str">
            <v/>
          </cell>
          <cell r="S903" t="str">
            <v/>
          </cell>
          <cell r="Y903" t="str">
            <v/>
          </cell>
        </row>
        <row r="904">
          <cell r="Q904" t="str">
            <v/>
          </cell>
          <cell r="S904" t="str">
            <v/>
          </cell>
          <cell r="Y904" t="str">
            <v/>
          </cell>
        </row>
        <row r="905">
          <cell r="Q905" t="str">
            <v/>
          </cell>
          <cell r="S905" t="str">
            <v/>
          </cell>
          <cell r="Y905" t="str">
            <v/>
          </cell>
        </row>
        <row r="906">
          <cell r="Q906" t="str">
            <v/>
          </cell>
          <cell r="S906" t="str">
            <v/>
          </cell>
          <cell r="Y906" t="str">
            <v/>
          </cell>
        </row>
        <row r="907">
          <cell r="Q907" t="str">
            <v/>
          </cell>
          <cell r="S907" t="str">
            <v/>
          </cell>
          <cell r="Y907" t="str">
            <v/>
          </cell>
        </row>
        <row r="908">
          <cell r="Q908" t="str">
            <v/>
          </cell>
          <cell r="S908" t="str">
            <v/>
          </cell>
          <cell r="Y908" t="str">
            <v/>
          </cell>
        </row>
        <row r="909">
          <cell r="Q909" t="str">
            <v/>
          </cell>
          <cell r="S909" t="str">
            <v/>
          </cell>
          <cell r="Y909" t="str">
            <v/>
          </cell>
        </row>
        <row r="910">
          <cell r="Q910" t="str">
            <v/>
          </cell>
          <cell r="S910" t="str">
            <v/>
          </cell>
          <cell r="Y910" t="str">
            <v/>
          </cell>
        </row>
        <row r="911">
          <cell r="Q911" t="str">
            <v/>
          </cell>
          <cell r="S911" t="str">
            <v/>
          </cell>
          <cell r="Y911" t="str">
            <v/>
          </cell>
        </row>
        <row r="912">
          <cell r="Q912" t="str">
            <v/>
          </cell>
          <cell r="S912" t="str">
            <v/>
          </cell>
          <cell r="Y912" t="str">
            <v/>
          </cell>
        </row>
        <row r="913">
          <cell r="Q913" t="str">
            <v/>
          </cell>
          <cell r="S913" t="str">
            <v/>
          </cell>
          <cell r="Y913" t="str">
            <v/>
          </cell>
        </row>
        <row r="914">
          <cell r="Q914" t="str">
            <v/>
          </cell>
          <cell r="S914" t="str">
            <v/>
          </cell>
          <cell r="Y914" t="str">
            <v/>
          </cell>
        </row>
        <row r="915">
          <cell r="Q915" t="str">
            <v/>
          </cell>
          <cell r="S915" t="str">
            <v/>
          </cell>
          <cell r="Y915" t="str">
            <v/>
          </cell>
        </row>
        <row r="916">
          <cell r="Q916" t="str">
            <v/>
          </cell>
          <cell r="S916" t="str">
            <v/>
          </cell>
          <cell r="Y916" t="str">
            <v/>
          </cell>
        </row>
        <row r="917">
          <cell r="Q917" t="str">
            <v/>
          </cell>
          <cell r="S917" t="str">
            <v/>
          </cell>
          <cell r="Y917" t="str">
            <v/>
          </cell>
        </row>
        <row r="918">
          <cell r="Q918" t="str">
            <v/>
          </cell>
          <cell r="S918" t="str">
            <v/>
          </cell>
          <cell r="Y918" t="str">
            <v/>
          </cell>
        </row>
        <row r="919">
          <cell r="Q919" t="str">
            <v/>
          </cell>
          <cell r="S919" t="str">
            <v/>
          </cell>
          <cell r="Y919" t="str">
            <v/>
          </cell>
        </row>
        <row r="920">
          <cell r="Q920" t="str">
            <v/>
          </cell>
          <cell r="S920" t="str">
            <v/>
          </cell>
          <cell r="Y920" t="str">
            <v/>
          </cell>
        </row>
        <row r="921">
          <cell r="Q921" t="str">
            <v/>
          </cell>
          <cell r="S921" t="str">
            <v/>
          </cell>
          <cell r="Y921" t="str">
            <v/>
          </cell>
        </row>
        <row r="922">
          <cell r="Q922" t="str">
            <v/>
          </cell>
          <cell r="S922" t="str">
            <v/>
          </cell>
          <cell r="Y922" t="str">
            <v/>
          </cell>
        </row>
        <row r="923">
          <cell r="Q923" t="str">
            <v/>
          </cell>
          <cell r="S923" t="str">
            <v/>
          </cell>
          <cell r="Y923" t="str">
            <v/>
          </cell>
        </row>
        <row r="924">
          <cell r="Q924" t="str">
            <v/>
          </cell>
          <cell r="S924" t="str">
            <v/>
          </cell>
          <cell r="Y924" t="str">
            <v/>
          </cell>
        </row>
        <row r="925">
          <cell r="Q925" t="str">
            <v/>
          </cell>
          <cell r="S925" t="str">
            <v/>
          </cell>
          <cell r="Y925" t="str">
            <v/>
          </cell>
        </row>
        <row r="926">
          <cell r="Q926" t="str">
            <v/>
          </cell>
          <cell r="S926" t="str">
            <v/>
          </cell>
          <cell r="Y926" t="str">
            <v/>
          </cell>
        </row>
        <row r="927">
          <cell r="Q927" t="str">
            <v/>
          </cell>
          <cell r="S927" t="str">
            <v/>
          </cell>
          <cell r="Y927" t="str">
            <v/>
          </cell>
        </row>
        <row r="928">
          <cell r="Q928" t="str">
            <v/>
          </cell>
          <cell r="S928" t="str">
            <v/>
          </cell>
          <cell r="Y928" t="str">
            <v/>
          </cell>
        </row>
        <row r="929">
          <cell r="Q929" t="str">
            <v/>
          </cell>
          <cell r="S929" t="str">
            <v/>
          </cell>
          <cell r="Y929" t="str">
            <v/>
          </cell>
        </row>
        <row r="930">
          <cell r="Q930" t="str">
            <v/>
          </cell>
          <cell r="S930" t="str">
            <v/>
          </cell>
          <cell r="Y930" t="str">
            <v/>
          </cell>
        </row>
        <row r="931">
          <cell r="Q931" t="str">
            <v/>
          </cell>
          <cell r="S931" t="str">
            <v/>
          </cell>
          <cell r="Y931" t="str">
            <v/>
          </cell>
        </row>
        <row r="932">
          <cell r="Q932" t="str">
            <v/>
          </cell>
          <cell r="S932" t="str">
            <v/>
          </cell>
          <cell r="Y932" t="str">
            <v/>
          </cell>
        </row>
        <row r="933">
          <cell r="Q933" t="str">
            <v/>
          </cell>
          <cell r="S933" t="str">
            <v/>
          </cell>
          <cell r="Y933" t="str">
            <v/>
          </cell>
        </row>
        <row r="934">
          <cell r="Q934" t="str">
            <v/>
          </cell>
          <cell r="S934" t="str">
            <v/>
          </cell>
          <cell r="Y934" t="str">
            <v/>
          </cell>
        </row>
        <row r="935">
          <cell r="Q935" t="str">
            <v/>
          </cell>
          <cell r="S935" t="str">
            <v/>
          </cell>
          <cell r="Y935" t="str">
            <v/>
          </cell>
        </row>
        <row r="936">
          <cell r="Q936" t="str">
            <v/>
          </cell>
          <cell r="S936" t="str">
            <v/>
          </cell>
          <cell r="Y936" t="str">
            <v/>
          </cell>
        </row>
        <row r="937">
          <cell r="Q937" t="str">
            <v/>
          </cell>
          <cell r="S937" t="str">
            <v/>
          </cell>
          <cell r="Y937" t="str">
            <v/>
          </cell>
        </row>
        <row r="938">
          <cell r="Q938" t="str">
            <v/>
          </cell>
          <cell r="S938" t="str">
            <v/>
          </cell>
          <cell r="Y938" t="str">
            <v/>
          </cell>
        </row>
        <row r="939">
          <cell r="Q939" t="str">
            <v/>
          </cell>
          <cell r="S939" t="str">
            <v/>
          </cell>
          <cell r="Y939" t="str">
            <v/>
          </cell>
        </row>
        <row r="940">
          <cell r="Q940" t="str">
            <v/>
          </cell>
          <cell r="S940" t="str">
            <v/>
          </cell>
          <cell r="Y940" t="str">
            <v/>
          </cell>
        </row>
        <row r="941">
          <cell r="Q941" t="str">
            <v/>
          </cell>
          <cell r="S941" t="str">
            <v/>
          </cell>
          <cell r="Y941" t="str">
            <v/>
          </cell>
        </row>
        <row r="942">
          <cell r="Q942" t="str">
            <v/>
          </cell>
          <cell r="S942" t="str">
            <v/>
          </cell>
          <cell r="Y942" t="str">
            <v/>
          </cell>
        </row>
        <row r="943">
          <cell r="Q943" t="str">
            <v/>
          </cell>
          <cell r="S943" t="str">
            <v/>
          </cell>
          <cell r="Y943" t="str">
            <v/>
          </cell>
        </row>
        <row r="944">
          <cell r="Q944" t="str">
            <v/>
          </cell>
          <cell r="S944" t="str">
            <v/>
          </cell>
          <cell r="Y944" t="str">
            <v/>
          </cell>
        </row>
        <row r="945">
          <cell r="Q945" t="str">
            <v/>
          </cell>
          <cell r="S945" t="str">
            <v/>
          </cell>
          <cell r="Y945" t="str">
            <v/>
          </cell>
        </row>
        <row r="946">
          <cell r="Q946" t="str">
            <v/>
          </cell>
          <cell r="S946" t="str">
            <v/>
          </cell>
          <cell r="Y946" t="str">
            <v/>
          </cell>
        </row>
        <row r="947">
          <cell r="Q947" t="str">
            <v/>
          </cell>
          <cell r="S947" t="str">
            <v/>
          </cell>
          <cell r="Y947" t="str">
            <v/>
          </cell>
        </row>
        <row r="948">
          <cell r="Q948" t="str">
            <v/>
          </cell>
          <cell r="S948" t="str">
            <v/>
          </cell>
          <cell r="Y948" t="str">
            <v/>
          </cell>
        </row>
        <row r="949">
          <cell r="Q949" t="str">
            <v/>
          </cell>
          <cell r="S949" t="str">
            <v/>
          </cell>
          <cell r="Y949" t="str">
            <v/>
          </cell>
        </row>
        <row r="950">
          <cell r="Q950" t="str">
            <v/>
          </cell>
          <cell r="S950" t="str">
            <v/>
          </cell>
          <cell r="Y950" t="str">
            <v/>
          </cell>
        </row>
        <row r="951">
          <cell r="Q951" t="str">
            <v/>
          </cell>
          <cell r="S951" t="str">
            <v/>
          </cell>
          <cell r="Y951" t="str">
            <v/>
          </cell>
        </row>
        <row r="952">
          <cell r="Q952" t="str">
            <v/>
          </cell>
          <cell r="S952" t="str">
            <v/>
          </cell>
          <cell r="Y952" t="str">
            <v/>
          </cell>
        </row>
        <row r="953">
          <cell r="Q953" t="str">
            <v/>
          </cell>
          <cell r="S953" t="str">
            <v/>
          </cell>
          <cell r="Y953" t="str">
            <v/>
          </cell>
        </row>
        <row r="954">
          <cell r="Q954" t="str">
            <v/>
          </cell>
          <cell r="S954" t="str">
            <v/>
          </cell>
          <cell r="Y954" t="str">
            <v/>
          </cell>
        </row>
        <row r="955">
          <cell r="Q955" t="str">
            <v/>
          </cell>
          <cell r="S955" t="str">
            <v/>
          </cell>
          <cell r="Y955" t="str">
            <v/>
          </cell>
        </row>
        <row r="956">
          <cell r="Q956" t="str">
            <v/>
          </cell>
          <cell r="S956" t="str">
            <v/>
          </cell>
          <cell r="Y956" t="str">
            <v/>
          </cell>
        </row>
        <row r="957">
          <cell r="Q957" t="str">
            <v/>
          </cell>
          <cell r="S957" t="str">
            <v/>
          </cell>
          <cell r="Y957" t="str">
            <v/>
          </cell>
        </row>
        <row r="958">
          <cell r="Q958" t="str">
            <v/>
          </cell>
          <cell r="S958" t="str">
            <v/>
          </cell>
          <cell r="Y958" t="str">
            <v/>
          </cell>
        </row>
        <row r="959">
          <cell r="Q959" t="str">
            <v/>
          </cell>
          <cell r="S959" t="str">
            <v/>
          </cell>
          <cell r="Y959" t="str">
            <v/>
          </cell>
        </row>
        <row r="960">
          <cell r="Q960" t="str">
            <v/>
          </cell>
          <cell r="S960" t="str">
            <v/>
          </cell>
          <cell r="Y960" t="str">
            <v/>
          </cell>
        </row>
        <row r="961">
          <cell r="Q961" t="str">
            <v/>
          </cell>
          <cell r="S961" t="str">
            <v/>
          </cell>
          <cell r="Y961" t="str">
            <v/>
          </cell>
        </row>
        <row r="962">
          <cell r="Q962" t="str">
            <v/>
          </cell>
          <cell r="S962" t="str">
            <v/>
          </cell>
          <cell r="Y962" t="str">
            <v/>
          </cell>
        </row>
        <row r="963">
          <cell r="Q963" t="str">
            <v/>
          </cell>
          <cell r="S963" t="str">
            <v/>
          </cell>
          <cell r="Y963" t="str">
            <v/>
          </cell>
        </row>
        <row r="964">
          <cell r="Q964" t="str">
            <v/>
          </cell>
          <cell r="S964" t="str">
            <v/>
          </cell>
          <cell r="Y964" t="str">
            <v/>
          </cell>
        </row>
        <row r="965">
          <cell r="Q965" t="str">
            <v/>
          </cell>
          <cell r="S965" t="str">
            <v/>
          </cell>
          <cell r="Y965" t="str">
            <v/>
          </cell>
        </row>
        <row r="966">
          <cell r="Q966" t="str">
            <v/>
          </cell>
          <cell r="S966" t="str">
            <v/>
          </cell>
          <cell r="Y966" t="str">
            <v/>
          </cell>
        </row>
        <row r="967">
          <cell r="Q967" t="str">
            <v/>
          </cell>
          <cell r="S967" t="str">
            <v/>
          </cell>
          <cell r="Y967" t="str">
            <v/>
          </cell>
        </row>
        <row r="968">
          <cell r="Q968" t="str">
            <v/>
          </cell>
          <cell r="S968" t="str">
            <v/>
          </cell>
          <cell r="Y968" t="str">
            <v/>
          </cell>
        </row>
        <row r="969">
          <cell r="Q969" t="str">
            <v/>
          </cell>
          <cell r="S969" t="str">
            <v/>
          </cell>
          <cell r="Y969" t="str">
            <v/>
          </cell>
        </row>
        <row r="970">
          <cell r="Q970" t="str">
            <v/>
          </cell>
          <cell r="S970" t="str">
            <v/>
          </cell>
          <cell r="Y970" t="str">
            <v/>
          </cell>
        </row>
        <row r="971">
          <cell r="Q971" t="str">
            <v/>
          </cell>
          <cell r="S971" t="str">
            <v/>
          </cell>
          <cell r="Y971" t="str">
            <v/>
          </cell>
        </row>
        <row r="972">
          <cell r="Q972" t="str">
            <v/>
          </cell>
          <cell r="S972" t="str">
            <v/>
          </cell>
          <cell r="Y972" t="str">
            <v/>
          </cell>
        </row>
        <row r="973">
          <cell r="Q973" t="str">
            <v/>
          </cell>
          <cell r="S973" t="str">
            <v/>
          </cell>
          <cell r="Y973" t="str">
            <v/>
          </cell>
        </row>
        <row r="974">
          <cell r="Q974" t="str">
            <v/>
          </cell>
          <cell r="S974" t="str">
            <v/>
          </cell>
          <cell r="Y974" t="str">
            <v/>
          </cell>
        </row>
        <row r="975">
          <cell r="Q975" t="str">
            <v/>
          </cell>
          <cell r="S975" t="str">
            <v/>
          </cell>
          <cell r="Y975" t="str">
            <v/>
          </cell>
        </row>
        <row r="976">
          <cell r="Q976" t="str">
            <v/>
          </cell>
          <cell r="S976" t="str">
            <v/>
          </cell>
          <cell r="Y976" t="str">
            <v/>
          </cell>
        </row>
        <row r="977">
          <cell r="Q977" t="str">
            <v/>
          </cell>
          <cell r="S977" t="str">
            <v/>
          </cell>
          <cell r="Y977" t="str">
            <v/>
          </cell>
        </row>
        <row r="978">
          <cell r="Q978" t="str">
            <v/>
          </cell>
          <cell r="S978" t="str">
            <v/>
          </cell>
          <cell r="Y978" t="str">
            <v/>
          </cell>
        </row>
        <row r="979">
          <cell r="Q979" t="str">
            <v/>
          </cell>
          <cell r="S979" t="str">
            <v/>
          </cell>
          <cell r="Y979" t="str">
            <v/>
          </cell>
        </row>
        <row r="980">
          <cell r="Q980" t="str">
            <v/>
          </cell>
          <cell r="S980" t="str">
            <v/>
          </cell>
          <cell r="Y980" t="str">
            <v/>
          </cell>
        </row>
        <row r="981">
          <cell r="Q981" t="str">
            <v/>
          </cell>
          <cell r="S981" t="str">
            <v/>
          </cell>
          <cell r="Y981" t="str">
            <v/>
          </cell>
        </row>
        <row r="982">
          <cell r="Q982" t="str">
            <v/>
          </cell>
          <cell r="S982" t="str">
            <v/>
          </cell>
          <cell r="Y982" t="str">
            <v/>
          </cell>
        </row>
        <row r="983">
          <cell r="Q983" t="str">
            <v/>
          </cell>
          <cell r="S983" t="str">
            <v/>
          </cell>
          <cell r="Y983" t="str">
            <v/>
          </cell>
        </row>
        <row r="984">
          <cell r="Q984" t="str">
            <v/>
          </cell>
          <cell r="S984" t="str">
            <v/>
          </cell>
          <cell r="Y984" t="str">
            <v/>
          </cell>
        </row>
        <row r="985">
          <cell r="Q985" t="str">
            <v/>
          </cell>
          <cell r="S985" t="str">
            <v/>
          </cell>
          <cell r="Y985" t="str">
            <v/>
          </cell>
        </row>
        <row r="986">
          <cell r="Q986" t="str">
            <v/>
          </cell>
          <cell r="S986" t="str">
            <v/>
          </cell>
          <cell r="Y986" t="str">
            <v/>
          </cell>
        </row>
        <row r="987">
          <cell r="Q987" t="str">
            <v/>
          </cell>
          <cell r="S987" t="str">
            <v/>
          </cell>
          <cell r="Y987" t="str">
            <v/>
          </cell>
        </row>
        <row r="988">
          <cell r="Q988" t="str">
            <v/>
          </cell>
          <cell r="S988" t="str">
            <v/>
          </cell>
          <cell r="Y988" t="str">
            <v/>
          </cell>
        </row>
        <row r="989">
          <cell r="Q989" t="str">
            <v/>
          </cell>
          <cell r="S989" t="str">
            <v/>
          </cell>
          <cell r="Y989" t="str">
            <v/>
          </cell>
        </row>
        <row r="990">
          <cell r="Q990" t="str">
            <v/>
          </cell>
          <cell r="S990" t="str">
            <v/>
          </cell>
          <cell r="Y990" t="str">
            <v/>
          </cell>
        </row>
        <row r="991">
          <cell r="Q991" t="str">
            <v/>
          </cell>
          <cell r="S991" t="str">
            <v/>
          </cell>
          <cell r="Y991" t="str">
            <v/>
          </cell>
        </row>
        <row r="992">
          <cell r="Q992" t="str">
            <v/>
          </cell>
          <cell r="S992" t="str">
            <v/>
          </cell>
          <cell r="Y992" t="str">
            <v/>
          </cell>
        </row>
        <row r="993">
          <cell r="Q993" t="str">
            <v/>
          </cell>
          <cell r="S993" t="str">
            <v/>
          </cell>
          <cell r="Y993" t="str">
            <v/>
          </cell>
        </row>
        <row r="994">
          <cell r="AY994">
            <v>0</v>
          </cell>
        </row>
      </sheetData>
      <sheetData sheetId="5"/>
      <sheetData sheetId="6"/>
      <sheetData sheetId="7">
        <row r="2">
          <cell r="A2">
            <v>43831</v>
          </cell>
          <cell r="B2" t="str">
            <v>Buy</v>
          </cell>
          <cell r="C2" t="str">
            <v>Bay Area</v>
          </cell>
          <cell r="G2">
            <v>43831</v>
          </cell>
          <cell r="H2" t="str">
            <v>Bay Area</v>
          </cell>
        </row>
        <row r="3">
          <cell r="A3">
            <v>43862</v>
          </cell>
          <cell r="B3" t="str">
            <v>Sell</v>
          </cell>
          <cell r="C3" t="str">
            <v>Fresno</v>
          </cell>
          <cell r="G3">
            <v>43862</v>
          </cell>
          <cell r="H3" t="str">
            <v>Fresno</v>
          </cell>
        </row>
        <row r="4">
          <cell r="A4">
            <v>43891</v>
          </cell>
          <cell r="B4" t="str">
            <v>Buy/Sell</v>
          </cell>
          <cell r="C4" t="str">
            <v>Humboldt</v>
          </cell>
          <cell r="G4">
            <v>43891</v>
          </cell>
          <cell r="H4" t="str">
            <v>Humboldt</v>
          </cell>
        </row>
        <row r="5">
          <cell r="A5">
            <v>43922</v>
          </cell>
          <cell r="C5" t="str">
            <v>Kern</v>
          </cell>
          <cell r="G5">
            <v>43922</v>
          </cell>
          <cell r="H5" t="str">
            <v>Kern</v>
          </cell>
        </row>
        <row r="6">
          <cell r="A6">
            <v>43952</v>
          </cell>
          <cell r="C6" t="str">
            <v>NCNB</v>
          </cell>
          <cell r="G6">
            <v>43952</v>
          </cell>
          <cell r="H6" t="str">
            <v>NCNB</v>
          </cell>
        </row>
        <row r="7">
          <cell r="A7">
            <v>43983</v>
          </cell>
          <cell r="C7" t="str">
            <v>Sierra</v>
          </cell>
          <cell r="G7">
            <v>43983</v>
          </cell>
          <cell r="H7" t="str">
            <v>Sierra</v>
          </cell>
        </row>
        <row r="8">
          <cell r="A8">
            <v>44013</v>
          </cell>
          <cell r="C8" t="str">
            <v>Stockton</v>
          </cell>
          <cell r="G8">
            <v>44013</v>
          </cell>
          <cell r="H8" t="str">
            <v>Stockton</v>
          </cell>
        </row>
        <row r="9">
          <cell r="A9">
            <v>44044</v>
          </cell>
          <cell r="C9" t="str">
            <v>System (North)</v>
          </cell>
          <cell r="G9">
            <v>44044</v>
          </cell>
        </row>
        <row r="10">
          <cell r="A10">
            <v>44075</v>
          </cell>
          <cell r="C10" t="str">
            <v>System (South)</v>
          </cell>
          <cell r="G10">
            <v>44075</v>
          </cell>
        </row>
        <row r="11">
          <cell r="A11">
            <v>44105</v>
          </cell>
          <cell r="G11">
            <v>44105</v>
          </cell>
        </row>
        <row r="12">
          <cell r="A12">
            <v>44136</v>
          </cell>
          <cell r="G12">
            <v>44136</v>
          </cell>
        </row>
        <row r="13">
          <cell r="A13">
            <v>44166</v>
          </cell>
          <cell r="G13">
            <v>44166</v>
          </cell>
        </row>
        <row r="14">
          <cell r="A14">
            <v>44197</v>
          </cell>
        </row>
        <row r="15">
          <cell r="A15">
            <v>44228</v>
          </cell>
        </row>
        <row r="16">
          <cell r="A16">
            <v>44256</v>
          </cell>
        </row>
        <row r="17">
          <cell r="A17">
            <v>44287</v>
          </cell>
        </row>
        <row r="18">
          <cell r="A18">
            <v>44317</v>
          </cell>
        </row>
        <row r="19">
          <cell r="A19">
            <v>44348</v>
          </cell>
        </row>
        <row r="20">
          <cell r="A20">
            <v>44378</v>
          </cell>
        </row>
        <row r="21">
          <cell r="A21">
            <v>44409</v>
          </cell>
        </row>
        <row r="22">
          <cell r="A22">
            <v>44440</v>
          </cell>
        </row>
        <row r="23">
          <cell r="A23">
            <v>44470</v>
          </cell>
        </row>
        <row r="24">
          <cell r="A24">
            <v>44501</v>
          </cell>
        </row>
        <row r="25">
          <cell r="A25">
            <v>44531</v>
          </cell>
        </row>
        <row r="26">
          <cell r="A26">
            <v>44562</v>
          </cell>
        </row>
        <row r="27">
          <cell r="A27">
            <v>44593</v>
          </cell>
        </row>
        <row r="28">
          <cell r="A28">
            <v>44621</v>
          </cell>
        </row>
        <row r="29">
          <cell r="A29">
            <v>44652</v>
          </cell>
        </row>
        <row r="30">
          <cell r="A30">
            <v>44682</v>
          </cell>
        </row>
        <row r="31">
          <cell r="A31">
            <v>44713</v>
          </cell>
        </row>
        <row r="32">
          <cell r="A32">
            <v>44743</v>
          </cell>
        </row>
        <row r="33">
          <cell r="A33">
            <v>44774</v>
          </cell>
        </row>
        <row r="34">
          <cell r="A34">
            <v>44805</v>
          </cell>
        </row>
        <row r="35">
          <cell r="A35">
            <v>44835</v>
          </cell>
        </row>
        <row r="36">
          <cell r="A36">
            <v>44866</v>
          </cell>
        </row>
        <row r="37">
          <cell r="A37">
            <v>44896</v>
          </cell>
        </row>
      </sheetData>
      <sheetData sheetId="8">
        <row r="5">
          <cell r="A5" t="str">
            <v>ERROR - NOT SELL AND VALUE IN SELL COLUMN</v>
          </cell>
        </row>
        <row r="6">
          <cell r="A6" t="str">
            <v>ERROR - BUY VALUE(S) MISSING</v>
          </cell>
        </row>
        <row r="7">
          <cell r="A7" t="str">
            <v>ERROR - INVALID MUTUALLY EXCLUSIVE GROUP VALUE</v>
          </cell>
        </row>
        <row r="8">
          <cell r="A8" t="str">
            <v>ERROR - TRANSACTION TYPE NOT VALID SELECTION</v>
          </cell>
        </row>
        <row r="9">
          <cell r="A9" t="str">
            <v>ERROR - TERM NOT VALID SELECTION</v>
          </cell>
        </row>
        <row r="10">
          <cell r="A10" t="str">
            <v>ERROR - PRODUCT TO SELL NOT VALID SELECTION</v>
          </cell>
        </row>
        <row r="11">
          <cell r="A11" t="str">
            <v>ERROR - PRODUCT TO BUY NOT VALID SELECTION</v>
          </cell>
        </row>
        <row r="12">
          <cell r="A12" t="str">
            <v>ERROR - PRODUCT SELL / BUY VALUES PRESENT</v>
          </cell>
        </row>
        <row r="13">
          <cell r="A13" t="str">
            <v>ERROR - BUY FLEXIBLE RA CANNOT BE &gt; GENERIC RA</v>
          </cell>
        </row>
        <row r="14">
          <cell r="A14" t="str">
            <v>ERROR - ONLY 3 TERM/BUY PRODUCT SAME ALLOWED</v>
          </cell>
        </row>
        <row r="15">
          <cell r="A15" t="str">
            <v>ERROR - SAME BUY AND SELL PRODUCTS</v>
          </cell>
        </row>
        <row r="16">
          <cell r="A16" t="str">
            <v>ERROR - SELL VALUE(S) MISSING</v>
          </cell>
        </row>
        <row r="17">
          <cell r="A17" t="str">
            <v>ERROR - BUY PRICE AND/OR GENERIC VOLUME ZERO</v>
          </cell>
        </row>
        <row r="18">
          <cell r="A18" t="str">
            <v>ERROR - SELL PRICE AND/OR GENERIC VOLUME ZERO</v>
          </cell>
        </row>
        <row r="19">
          <cell r="A19" t="str">
            <v>ERROR - SELL FLEXIBLE RA CANNOT BE &gt; GENERIC RA</v>
          </cell>
        </row>
        <row r="20">
          <cell r="A20" t="str">
            <v>ERROR - MUTUAL EXCLUSION GROUP BUT NO TERM</v>
          </cell>
        </row>
        <row r="21">
          <cell r="A21" t="str">
            <v>ERROR - ONLY 3 TERM/SELLPRODUCT SAME ALLOWED</v>
          </cell>
        </row>
        <row r="22">
          <cell r="A22" t="str">
            <v>ERROR - ''System'' NOT PERMITTED 2021/2022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 Instructions"/>
      <sheetName val="Instructions"/>
      <sheetName val="Contact_Information"/>
      <sheetName val="Paste_BID_Data_Here"/>
      <sheetName val="Final_BID_Data"/>
      <sheetName val="RA_Import_Rights_from_PGE"/>
      <sheetName val="Supply_Chain_Responsibility"/>
      <sheetName val="Dropdowns"/>
      <sheetName val="Error Messages"/>
    </sheetNames>
    <sheetDataSet>
      <sheetData sheetId="0" refreshError="1"/>
      <sheetData sheetId="1" refreshError="1"/>
      <sheetData sheetId="2"/>
      <sheetData sheetId="3"/>
      <sheetData sheetId="4"/>
      <sheetData sheetId="5" refreshError="1"/>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6D15-9E52-4F27-BADF-A15EB0CBBA4E}">
  <sheetPr codeName="Sheet1"/>
  <dimension ref="B3:G40"/>
  <sheetViews>
    <sheetView workbookViewId="0">
      <selection activeCell="E7" sqref="E7"/>
    </sheetView>
  </sheetViews>
  <sheetFormatPr defaultRowHeight="14.5"/>
  <cols>
    <col min="2" max="2" width="13.26953125" bestFit="1" customWidth="1"/>
    <col min="3" max="3" width="25.26953125" customWidth="1"/>
    <col min="4" max="4" width="64" customWidth="1"/>
    <col min="5" max="5" width="65.81640625" customWidth="1"/>
    <col min="6" max="6" width="14.54296875" customWidth="1"/>
    <col min="7" max="7" width="10" customWidth="1"/>
    <col min="9" max="9" width="27.7265625" customWidth="1"/>
    <col min="10" max="10" width="27.81640625" customWidth="1"/>
  </cols>
  <sheetData>
    <row r="3" spans="2:7" ht="25" customHeight="1">
      <c r="B3" s="218" t="s">
        <v>0</v>
      </c>
      <c r="C3" s="218" t="s">
        <v>1</v>
      </c>
      <c r="D3" s="218" t="s">
        <v>2</v>
      </c>
      <c r="E3" s="218" t="s">
        <v>3</v>
      </c>
      <c r="F3" s="218" t="s">
        <v>4</v>
      </c>
      <c r="G3" s="135" t="s">
        <v>5</v>
      </c>
    </row>
    <row r="4" spans="2:7" ht="25" customHeight="1">
      <c r="B4" s="219">
        <v>1</v>
      </c>
      <c r="C4" s="219" t="s">
        <v>6</v>
      </c>
      <c r="D4" s="220" t="s">
        <v>7</v>
      </c>
      <c r="E4" s="221" t="s">
        <v>8</v>
      </c>
      <c r="F4" s="221"/>
      <c r="G4" s="222">
        <v>43728</v>
      </c>
    </row>
    <row r="5" spans="2:7" ht="29">
      <c r="B5" s="219">
        <v>2</v>
      </c>
      <c r="C5" s="219" t="s">
        <v>6</v>
      </c>
      <c r="D5" s="221" t="s">
        <v>9</v>
      </c>
      <c r="E5" s="221" t="s">
        <v>8</v>
      </c>
      <c r="F5" s="221"/>
      <c r="G5" s="222">
        <v>43728</v>
      </c>
    </row>
    <row r="6" spans="2:7">
      <c r="B6" s="219">
        <v>3</v>
      </c>
      <c r="C6" s="219" t="s">
        <v>10</v>
      </c>
      <c r="D6" s="221" t="s">
        <v>11</v>
      </c>
      <c r="E6" s="221" t="s">
        <v>8</v>
      </c>
      <c r="F6" s="221"/>
      <c r="G6" s="222">
        <v>43728</v>
      </c>
    </row>
    <row r="7" spans="2:7" ht="29">
      <c r="B7" s="219">
        <v>4</v>
      </c>
      <c r="C7" s="219" t="s">
        <v>10</v>
      </c>
      <c r="D7" s="221" t="s">
        <v>12</v>
      </c>
      <c r="E7" s="221" t="s">
        <v>13</v>
      </c>
      <c r="F7" s="221"/>
      <c r="G7" s="222">
        <v>43728</v>
      </c>
    </row>
    <row r="8" spans="2:7" ht="43.5">
      <c r="B8" s="219">
        <v>5</v>
      </c>
      <c r="C8" s="219" t="s">
        <v>10</v>
      </c>
      <c r="D8" s="221" t="s">
        <v>14</v>
      </c>
      <c r="E8" s="221" t="s">
        <v>15</v>
      </c>
      <c r="F8" s="221"/>
      <c r="G8" s="222">
        <v>43728</v>
      </c>
    </row>
    <row r="9" spans="2:7">
      <c r="B9" s="219">
        <v>6</v>
      </c>
      <c r="C9" s="219" t="s">
        <v>10</v>
      </c>
      <c r="D9" s="221" t="s">
        <v>16</v>
      </c>
      <c r="E9" s="221" t="s">
        <v>8</v>
      </c>
      <c r="F9" s="221"/>
      <c r="G9" s="222">
        <v>43728</v>
      </c>
    </row>
    <row r="10" spans="2:7">
      <c r="B10" s="219">
        <v>7</v>
      </c>
      <c r="C10" s="219" t="s">
        <v>10</v>
      </c>
      <c r="D10" s="221" t="s">
        <v>17</v>
      </c>
      <c r="E10" s="221" t="s">
        <v>8</v>
      </c>
      <c r="F10" s="221"/>
      <c r="G10" s="222">
        <v>43728</v>
      </c>
    </row>
    <row r="11" spans="2:7">
      <c r="B11" s="219">
        <v>8</v>
      </c>
      <c r="C11" s="219" t="s">
        <v>10</v>
      </c>
      <c r="D11" s="221" t="s">
        <v>17</v>
      </c>
      <c r="E11" s="221" t="s">
        <v>8</v>
      </c>
      <c r="F11" s="221"/>
      <c r="G11" s="222">
        <v>43728</v>
      </c>
    </row>
    <row r="12" spans="2:7">
      <c r="B12" s="219">
        <v>9</v>
      </c>
      <c r="C12" s="219" t="s">
        <v>18</v>
      </c>
      <c r="D12" s="221" t="s">
        <v>19</v>
      </c>
      <c r="E12" s="221" t="s">
        <v>8</v>
      </c>
      <c r="F12" s="221"/>
      <c r="G12" s="222">
        <v>43728</v>
      </c>
    </row>
    <row r="16" spans="2:7">
      <c r="B16" s="89" t="s">
        <v>20</v>
      </c>
    </row>
    <row r="17" spans="2:4">
      <c r="B17" s="223">
        <v>1</v>
      </c>
      <c r="C17" s="223" t="s">
        <v>6</v>
      </c>
      <c r="D17" s="224" t="s">
        <v>21</v>
      </c>
    </row>
    <row r="18" spans="2:4">
      <c r="B18" s="223">
        <v>2</v>
      </c>
      <c r="C18" s="223" t="s">
        <v>6</v>
      </c>
      <c r="D18" s="224" t="s">
        <v>22</v>
      </c>
    </row>
    <row r="19" spans="2:4">
      <c r="B19" s="223">
        <v>3</v>
      </c>
      <c r="C19" s="223" t="s">
        <v>6</v>
      </c>
      <c r="D19" s="224" t="s">
        <v>23</v>
      </c>
    </row>
    <row r="20" spans="2:4" ht="23">
      <c r="B20" s="223">
        <v>4</v>
      </c>
      <c r="C20" s="223" t="s">
        <v>10</v>
      </c>
      <c r="D20" s="224" t="s">
        <v>24</v>
      </c>
    </row>
    <row r="21" spans="2:4" ht="23">
      <c r="B21" s="223">
        <v>5</v>
      </c>
      <c r="C21" s="223" t="s">
        <v>10</v>
      </c>
      <c r="D21" s="224" t="s">
        <v>25</v>
      </c>
    </row>
    <row r="22" spans="2:4">
      <c r="B22" s="223">
        <v>6</v>
      </c>
      <c r="C22" s="223" t="s">
        <v>10</v>
      </c>
      <c r="D22" s="224" t="s">
        <v>26</v>
      </c>
    </row>
    <row r="23" spans="2:4">
      <c r="B23" s="223">
        <v>7</v>
      </c>
      <c r="C23" s="223" t="s">
        <v>10</v>
      </c>
      <c r="D23" s="224" t="s">
        <v>27</v>
      </c>
    </row>
    <row r="24" spans="2:4">
      <c r="B24" s="223">
        <v>8</v>
      </c>
      <c r="C24" s="223" t="s">
        <v>10</v>
      </c>
      <c r="D24" s="224" t="s">
        <v>28</v>
      </c>
    </row>
    <row r="25" spans="2:4" ht="23">
      <c r="B25" s="223">
        <v>9</v>
      </c>
      <c r="C25" s="223" t="s">
        <v>29</v>
      </c>
      <c r="D25" s="224" t="s">
        <v>30</v>
      </c>
    </row>
    <row r="26" spans="2:4">
      <c r="B26" s="223">
        <v>10</v>
      </c>
      <c r="C26" s="223" t="s">
        <v>29</v>
      </c>
      <c r="D26" s="224" t="s">
        <v>27</v>
      </c>
    </row>
    <row r="27" spans="2:4" ht="23">
      <c r="B27" s="223">
        <v>11</v>
      </c>
      <c r="C27" s="223" t="s">
        <v>29</v>
      </c>
      <c r="D27" s="224" t="s">
        <v>31</v>
      </c>
    </row>
    <row r="28" spans="2:4">
      <c r="B28" s="223">
        <v>12</v>
      </c>
      <c r="C28" s="223" t="s">
        <v>29</v>
      </c>
      <c r="D28" s="224" t="s">
        <v>32</v>
      </c>
    </row>
    <row r="29" spans="2:4">
      <c r="B29" s="223">
        <v>13</v>
      </c>
      <c r="C29" s="223" t="s">
        <v>33</v>
      </c>
      <c r="D29" s="224" t="s">
        <v>34</v>
      </c>
    </row>
    <row r="30" spans="2:4">
      <c r="B30" s="223">
        <v>14</v>
      </c>
      <c r="C30" s="223" t="s">
        <v>35</v>
      </c>
      <c r="D30" s="224" t="s">
        <v>36</v>
      </c>
    </row>
    <row r="32" spans="2:4">
      <c r="B32" s="89" t="s">
        <v>37</v>
      </c>
    </row>
    <row r="33" spans="2:4">
      <c r="B33" s="223">
        <v>1</v>
      </c>
      <c r="C33" s="223" t="s">
        <v>6</v>
      </c>
      <c r="D33" s="224" t="s">
        <v>38</v>
      </c>
    </row>
    <row r="34" spans="2:4">
      <c r="B34" s="223">
        <v>2</v>
      </c>
      <c r="C34" s="223" t="s">
        <v>6</v>
      </c>
      <c r="D34" s="224" t="s">
        <v>39</v>
      </c>
    </row>
    <row r="35" spans="2:4" ht="23">
      <c r="B35" s="223">
        <v>3</v>
      </c>
      <c r="C35" s="223" t="s">
        <v>6</v>
      </c>
      <c r="D35" s="224" t="s">
        <v>40</v>
      </c>
    </row>
    <row r="36" spans="2:4">
      <c r="B36" s="223">
        <v>4</v>
      </c>
      <c r="C36" s="223" t="s">
        <v>6</v>
      </c>
      <c r="D36" s="224" t="s">
        <v>41</v>
      </c>
    </row>
    <row r="37" spans="2:4">
      <c r="B37" s="223">
        <v>5</v>
      </c>
      <c r="C37" s="223" t="s">
        <v>6</v>
      </c>
      <c r="D37" s="224" t="s">
        <v>42</v>
      </c>
    </row>
    <row r="38" spans="2:4">
      <c r="B38" s="223">
        <v>6</v>
      </c>
      <c r="C38" s="223" t="s">
        <v>6</v>
      </c>
      <c r="D38" s="224" t="s">
        <v>43</v>
      </c>
    </row>
    <row r="39" spans="2:4">
      <c r="B39" s="223">
        <v>7</v>
      </c>
      <c r="C39" s="223" t="s">
        <v>29</v>
      </c>
      <c r="D39" s="224" t="s">
        <v>44</v>
      </c>
    </row>
    <row r="40" spans="2:4" ht="23">
      <c r="B40" s="223">
        <v>8</v>
      </c>
      <c r="C40" s="223" t="s">
        <v>45</v>
      </c>
      <c r="D40" s="224" t="s">
        <v>46</v>
      </c>
    </row>
  </sheetData>
  <pageMargins left="0.7" right="0.7" top="0.75" bottom="0.75" header="0.3" footer="0.3"/>
  <pageSetup orientation="portrait" r:id="rId1"/>
  <headerFooter>
    <oddFooter>&amp;C&amp;1#&amp;"Calibri"&amp;12&amp;K000000Internal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wksDropdown">
    <tabColor theme="1" tint="0.14999847407452621"/>
  </sheetPr>
  <dimension ref="A1:R75"/>
  <sheetViews>
    <sheetView workbookViewId="0">
      <selection activeCell="F3" sqref="F3:F35"/>
    </sheetView>
  </sheetViews>
  <sheetFormatPr defaultRowHeight="14.5"/>
  <cols>
    <col min="1" max="3" width="7.54296875" customWidth="1"/>
    <col min="4" max="4" width="13.7265625" bestFit="1" customWidth="1"/>
    <col min="5" max="5" width="7.54296875" customWidth="1"/>
    <col min="6" max="6" width="30.54296875" bestFit="1" customWidth="1"/>
    <col min="7" max="7" width="7.54296875" customWidth="1"/>
    <col min="8" max="8" width="14.453125" customWidth="1"/>
    <col min="9" max="9" width="42.54296875" customWidth="1"/>
    <col min="10" max="10" width="69.81640625" bestFit="1" customWidth="1"/>
    <col min="12" max="12" width="24.54296875" bestFit="1" customWidth="1"/>
  </cols>
  <sheetData>
    <row r="1" spans="1:18">
      <c r="A1" s="38" t="s">
        <v>285</v>
      </c>
      <c r="B1" s="38"/>
      <c r="C1" s="38"/>
    </row>
    <row r="2" spans="1:18">
      <c r="N2" s="294" t="s">
        <v>57</v>
      </c>
    </row>
    <row r="3" spans="1:18">
      <c r="B3" s="57" t="s">
        <v>58</v>
      </c>
      <c r="D3" s="59" t="s">
        <v>58</v>
      </c>
      <c r="F3" s="59" t="s">
        <v>58</v>
      </c>
      <c r="H3" s="59"/>
      <c r="J3" s="59" t="s">
        <v>58</v>
      </c>
      <c r="L3" s="59" t="s">
        <v>58</v>
      </c>
      <c r="N3" s="59" t="s">
        <v>58</v>
      </c>
      <c r="P3" s="59" t="s">
        <v>58</v>
      </c>
      <c r="R3" s="59"/>
    </row>
    <row r="4" spans="1:18">
      <c r="B4" s="58">
        <v>1</v>
      </c>
      <c r="D4" s="58" t="s">
        <v>187</v>
      </c>
      <c r="F4" s="58" t="s">
        <v>195</v>
      </c>
      <c r="H4" s="58"/>
      <c r="J4" s="58" t="s">
        <v>195</v>
      </c>
      <c r="L4" s="58" t="s">
        <v>195</v>
      </c>
      <c r="N4" s="60" t="s">
        <v>286</v>
      </c>
      <c r="P4" t="s">
        <v>186</v>
      </c>
    </row>
    <row r="5" spans="1:18">
      <c r="B5" s="58">
        <f t="shared" ref="B5:B23" si="0">B4+1</f>
        <v>2</v>
      </c>
      <c r="D5" s="58" t="s">
        <v>191</v>
      </c>
      <c r="F5" s="58" t="s">
        <v>287</v>
      </c>
      <c r="H5" s="134"/>
      <c r="J5" s="58" t="s">
        <v>287</v>
      </c>
      <c r="L5" s="58" t="s">
        <v>287</v>
      </c>
      <c r="N5" s="60" t="s">
        <v>288</v>
      </c>
      <c r="P5" t="s">
        <v>194</v>
      </c>
    </row>
    <row r="6" spans="1:18">
      <c r="B6" s="58">
        <f t="shared" si="0"/>
        <v>3</v>
      </c>
      <c r="F6" s="58" t="s">
        <v>289</v>
      </c>
      <c r="J6" s="58" t="s">
        <v>289</v>
      </c>
      <c r="L6" s="58" t="s">
        <v>289</v>
      </c>
      <c r="N6" s="60" t="s">
        <v>290</v>
      </c>
    </row>
    <row r="7" spans="1:18">
      <c r="B7" s="58">
        <f t="shared" si="0"/>
        <v>4</v>
      </c>
      <c r="F7" s="58" t="s">
        <v>291</v>
      </c>
      <c r="J7" s="58" t="s">
        <v>291</v>
      </c>
      <c r="L7" s="58" t="s">
        <v>291</v>
      </c>
      <c r="N7" s="60" t="s">
        <v>292</v>
      </c>
    </row>
    <row r="8" spans="1:18">
      <c r="B8" s="58">
        <f t="shared" si="0"/>
        <v>5</v>
      </c>
      <c r="F8" s="58" t="s">
        <v>293</v>
      </c>
      <c r="J8" s="58" t="s">
        <v>293</v>
      </c>
      <c r="L8" s="58" t="s">
        <v>293</v>
      </c>
      <c r="N8" s="60" t="s">
        <v>294</v>
      </c>
    </row>
    <row r="9" spans="1:18">
      <c r="B9" s="58">
        <f t="shared" si="0"/>
        <v>6</v>
      </c>
      <c r="F9" s="58" t="s">
        <v>295</v>
      </c>
      <c r="J9" s="58" t="s">
        <v>295</v>
      </c>
      <c r="L9" s="58" t="s">
        <v>295</v>
      </c>
      <c r="N9" s="60" t="s">
        <v>296</v>
      </c>
    </row>
    <row r="10" spans="1:18">
      <c r="B10" s="58">
        <f t="shared" si="0"/>
        <v>7</v>
      </c>
      <c r="F10" s="58" t="s">
        <v>297</v>
      </c>
      <c r="J10" s="58" t="s">
        <v>297</v>
      </c>
      <c r="L10" s="58" t="s">
        <v>297</v>
      </c>
      <c r="N10" s="60" t="s">
        <v>298</v>
      </c>
    </row>
    <row r="11" spans="1:18">
      <c r="B11" s="58">
        <f t="shared" si="0"/>
        <v>8</v>
      </c>
      <c r="F11" s="58" t="s">
        <v>299</v>
      </c>
      <c r="J11" s="58" t="s">
        <v>299</v>
      </c>
      <c r="L11" s="58" t="s">
        <v>299</v>
      </c>
      <c r="N11" s="60" t="s">
        <v>300</v>
      </c>
    </row>
    <row r="12" spans="1:18">
      <c r="B12" s="58">
        <f t="shared" si="0"/>
        <v>9</v>
      </c>
      <c r="F12" s="58" t="s">
        <v>301</v>
      </c>
      <c r="J12" s="58" t="s">
        <v>301</v>
      </c>
      <c r="N12" s="60" t="s">
        <v>302</v>
      </c>
    </row>
    <row r="13" spans="1:18">
      <c r="B13" s="58">
        <f t="shared" si="0"/>
        <v>10</v>
      </c>
      <c r="F13" s="58" t="s">
        <v>303</v>
      </c>
      <c r="J13" s="58" t="s">
        <v>303</v>
      </c>
      <c r="N13" s="60" t="s">
        <v>304</v>
      </c>
    </row>
    <row r="14" spans="1:18">
      <c r="B14" s="58">
        <f t="shared" si="0"/>
        <v>11</v>
      </c>
      <c r="F14" s="58" t="s">
        <v>192</v>
      </c>
      <c r="J14" s="58" t="s">
        <v>192</v>
      </c>
      <c r="N14" s="60" t="s">
        <v>305</v>
      </c>
    </row>
    <row r="15" spans="1:18">
      <c r="B15" s="58">
        <f t="shared" si="0"/>
        <v>12</v>
      </c>
      <c r="F15" s="58" t="s">
        <v>306</v>
      </c>
      <c r="J15" s="58" t="s">
        <v>306</v>
      </c>
      <c r="N15" s="60" t="s">
        <v>307</v>
      </c>
    </row>
    <row r="16" spans="1:18">
      <c r="B16" s="58">
        <f t="shared" si="0"/>
        <v>13</v>
      </c>
      <c r="F16" s="58" t="s">
        <v>308</v>
      </c>
      <c r="J16" s="58" t="s">
        <v>308</v>
      </c>
      <c r="N16" s="60" t="s">
        <v>309</v>
      </c>
    </row>
    <row r="17" spans="2:14">
      <c r="B17" s="58">
        <f t="shared" si="0"/>
        <v>14</v>
      </c>
      <c r="F17" s="58" t="s">
        <v>310</v>
      </c>
      <c r="J17" s="58" t="s">
        <v>310</v>
      </c>
      <c r="N17" s="60" t="s">
        <v>311</v>
      </c>
    </row>
    <row r="18" spans="2:14">
      <c r="B18" s="58">
        <f t="shared" si="0"/>
        <v>15</v>
      </c>
      <c r="F18" s="58" t="s">
        <v>312</v>
      </c>
      <c r="J18" s="58" t="s">
        <v>312</v>
      </c>
      <c r="N18" s="60" t="s">
        <v>313</v>
      </c>
    </row>
    <row r="19" spans="2:14">
      <c r="B19" s="58">
        <f t="shared" si="0"/>
        <v>16</v>
      </c>
      <c r="F19" s="58" t="s">
        <v>314</v>
      </c>
      <c r="J19" s="58" t="s">
        <v>314</v>
      </c>
      <c r="N19" s="60" t="s">
        <v>315</v>
      </c>
    </row>
    <row r="20" spans="2:14">
      <c r="B20" s="58">
        <f t="shared" si="0"/>
        <v>17</v>
      </c>
      <c r="F20" s="58" t="s">
        <v>316</v>
      </c>
      <c r="J20" s="58" t="s">
        <v>316</v>
      </c>
      <c r="N20" s="60" t="s">
        <v>317</v>
      </c>
    </row>
    <row r="21" spans="2:14">
      <c r="B21" s="58">
        <f t="shared" si="0"/>
        <v>18</v>
      </c>
      <c r="F21" s="58" t="s">
        <v>318</v>
      </c>
      <c r="J21" s="58" t="s">
        <v>318</v>
      </c>
      <c r="N21" s="60" t="s">
        <v>319</v>
      </c>
    </row>
    <row r="22" spans="2:14">
      <c r="B22" s="58">
        <f t="shared" si="0"/>
        <v>19</v>
      </c>
      <c r="F22" s="58" t="s">
        <v>188</v>
      </c>
      <c r="J22" s="58" t="s">
        <v>188</v>
      </c>
      <c r="N22" s="60" t="s">
        <v>320</v>
      </c>
    </row>
    <row r="23" spans="2:14">
      <c r="B23" s="58">
        <f t="shared" si="0"/>
        <v>20</v>
      </c>
      <c r="F23" s="58" t="s">
        <v>321</v>
      </c>
      <c r="J23" s="58" t="s">
        <v>321</v>
      </c>
      <c r="N23" s="60" t="s">
        <v>322</v>
      </c>
    </row>
    <row r="24" spans="2:14">
      <c r="F24" s="58" t="s">
        <v>323</v>
      </c>
      <c r="J24" s="58" t="s">
        <v>323</v>
      </c>
      <c r="N24" s="60" t="s">
        <v>324</v>
      </c>
    </row>
    <row r="25" spans="2:14">
      <c r="F25" s="58" t="s">
        <v>325</v>
      </c>
      <c r="J25" s="58" t="s">
        <v>325</v>
      </c>
      <c r="N25" s="60" t="s">
        <v>326</v>
      </c>
    </row>
    <row r="26" spans="2:14">
      <c r="F26" s="58" t="s">
        <v>327</v>
      </c>
      <c r="J26" s="58" t="s">
        <v>327</v>
      </c>
      <c r="N26" s="60" t="s">
        <v>328</v>
      </c>
    </row>
    <row r="27" spans="2:14">
      <c r="F27" s="58" t="s">
        <v>329</v>
      </c>
      <c r="J27" s="58" t="s">
        <v>329</v>
      </c>
      <c r="N27" s="60" t="s">
        <v>330</v>
      </c>
    </row>
    <row r="28" spans="2:14">
      <c r="F28" s="58" t="s">
        <v>331</v>
      </c>
      <c r="J28" s="58" t="s">
        <v>331</v>
      </c>
      <c r="N28" s="60" t="s">
        <v>332</v>
      </c>
    </row>
    <row r="29" spans="2:14">
      <c r="F29" s="58" t="s">
        <v>333</v>
      </c>
      <c r="J29" s="58" t="s">
        <v>333</v>
      </c>
      <c r="N29" s="60" t="s">
        <v>334</v>
      </c>
    </row>
    <row r="30" spans="2:14">
      <c r="F30" s="58" t="s">
        <v>197</v>
      </c>
      <c r="J30" s="58" t="s">
        <v>197</v>
      </c>
      <c r="N30" s="60" t="s">
        <v>335</v>
      </c>
    </row>
    <row r="31" spans="2:14">
      <c r="F31" s="58" t="s">
        <v>336</v>
      </c>
      <c r="J31" s="58" t="s">
        <v>336</v>
      </c>
      <c r="N31" s="60" t="s">
        <v>337</v>
      </c>
    </row>
    <row r="32" spans="2:14">
      <c r="F32" s="58" t="s">
        <v>338</v>
      </c>
      <c r="J32" s="58" t="s">
        <v>338</v>
      </c>
      <c r="N32" s="60" t="s">
        <v>339</v>
      </c>
    </row>
    <row r="33" spans="6:14">
      <c r="F33" s="58" t="s">
        <v>340</v>
      </c>
      <c r="J33" s="58" t="s">
        <v>340</v>
      </c>
      <c r="N33" s="60" t="s">
        <v>341</v>
      </c>
    </row>
    <row r="34" spans="6:14">
      <c r="F34" s="58" t="s">
        <v>342</v>
      </c>
      <c r="J34" s="58" t="s">
        <v>342</v>
      </c>
      <c r="N34" s="60" t="s">
        <v>343</v>
      </c>
    </row>
    <row r="35" spans="6:14">
      <c r="F35" s="58" t="s">
        <v>344</v>
      </c>
      <c r="J35" s="58" t="s">
        <v>344</v>
      </c>
      <c r="N35" s="60" t="s">
        <v>345</v>
      </c>
    </row>
    <row r="36" spans="6:14">
      <c r="N36" s="60" t="s">
        <v>346</v>
      </c>
    </row>
    <row r="37" spans="6:14">
      <c r="N37" s="60" t="s">
        <v>347</v>
      </c>
    </row>
    <row r="38" spans="6:14">
      <c r="N38" s="60" t="s">
        <v>348</v>
      </c>
    </row>
    <row r="39" spans="6:14">
      <c r="N39" s="60" t="s">
        <v>349</v>
      </c>
    </row>
    <row r="40" spans="6:14">
      <c r="N40" s="60" t="s">
        <v>350</v>
      </c>
    </row>
    <row r="41" spans="6:14">
      <c r="N41" s="60" t="s">
        <v>351</v>
      </c>
    </row>
    <row r="42" spans="6:14">
      <c r="N42" s="60" t="s">
        <v>352</v>
      </c>
    </row>
    <row r="43" spans="6:14">
      <c r="N43" s="60" t="s">
        <v>353</v>
      </c>
    </row>
    <row r="44" spans="6:14">
      <c r="N44" s="60" t="s">
        <v>354</v>
      </c>
    </row>
    <row r="45" spans="6:14">
      <c r="N45" s="60" t="s">
        <v>355</v>
      </c>
    </row>
    <row r="46" spans="6:14">
      <c r="N46" s="60" t="s">
        <v>356</v>
      </c>
    </row>
    <row r="47" spans="6:14">
      <c r="N47" s="60" t="s">
        <v>357</v>
      </c>
    </row>
    <row r="48" spans="6:14">
      <c r="N48" s="60" t="s">
        <v>358</v>
      </c>
    </row>
    <row r="49" spans="14:14">
      <c r="N49" s="60" t="s">
        <v>359</v>
      </c>
    </row>
    <row r="50" spans="14:14">
      <c r="N50" s="60" t="s">
        <v>360</v>
      </c>
    </row>
    <row r="51" spans="14:14">
      <c r="N51" s="60" t="s">
        <v>361</v>
      </c>
    </row>
    <row r="52" spans="14:14">
      <c r="N52" s="60" t="s">
        <v>362</v>
      </c>
    </row>
    <row r="53" spans="14:14">
      <c r="N53" s="60" t="s">
        <v>363</v>
      </c>
    </row>
    <row r="54" spans="14:14">
      <c r="N54" s="60" t="s">
        <v>364</v>
      </c>
    </row>
    <row r="55" spans="14:14">
      <c r="N55" s="60" t="s">
        <v>365</v>
      </c>
    </row>
    <row r="56" spans="14:14">
      <c r="N56" s="60" t="s">
        <v>366</v>
      </c>
    </row>
    <row r="57" spans="14:14">
      <c r="N57" s="60" t="s">
        <v>367</v>
      </c>
    </row>
    <row r="58" spans="14:14">
      <c r="N58" s="60" t="s">
        <v>368</v>
      </c>
    </row>
    <row r="59" spans="14:14">
      <c r="N59" s="60" t="s">
        <v>369</v>
      </c>
    </row>
    <row r="60" spans="14:14">
      <c r="N60" s="60" t="s">
        <v>370</v>
      </c>
    </row>
    <row r="61" spans="14:14">
      <c r="N61" s="60" t="s">
        <v>371</v>
      </c>
    </row>
    <row r="62" spans="14:14">
      <c r="N62" s="60" t="s">
        <v>372</v>
      </c>
    </row>
    <row r="63" spans="14:14">
      <c r="N63" s="60" t="s">
        <v>373</v>
      </c>
    </row>
    <row r="64" spans="14:14">
      <c r="N64" s="60" t="s">
        <v>374</v>
      </c>
    </row>
    <row r="65" spans="14:14">
      <c r="N65" s="60" t="s">
        <v>375</v>
      </c>
    </row>
    <row r="66" spans="14:14">
      <c r="N66" s="60" t="s">
        <v>376</v>
      </c>
    </row>
    <row r="67" spans="14:14">
      <c r="N67" s="60" t="s">
        <v>377</v>
      </c>
    </row>
    <row r="68" spans="14:14">
      <c r="N68" s="60" t="s">
        <v>378</v>
      </c>
    </row>
    <row r="69" spans="14:14">
      <c r="N69" s="60" t="s">
        <v>379</v>
      </c>
    </row>
    <row r="70" spans="14:14">
      <c r="N70" s="60" t="s">
        <v>380</v>
      </c>
    </row>
    <row r="71" spans="14:14">
      <c r="N71" s="60" t="s">
        <v>381</v>
      </c>
    </row>
    <row r="72" spans="14:14">
      <c r="N72" s="60" t="s">
        <v>382</v>
      </c>
    </row>
    <row r="73" spans="14:14">
      <c r="N73" s="60" t="s">
        <v>383</v>
      </c>
    </row>
    <row r="74" spans="14:14">
      <c r="N74" s="60" t="s">
        <v>384</v>
      </c>
    </row>
    <row r="75" spans="14:14">
      <c r="N75" s="61" t="s">
        <v>385</v>
      </c>
    </row>
  </sheetData>
  <pageMargins left="0.7" right="0.7" top="0.75" bottom="0.75" header="0.3" footer="0.3"/>
  <pageSetup orientation="portrait" r:id="rId1"/>
  <headerFooter>
    <oddFooter>&amp;C&amp;1#&amp;"Calibri"&amp;12&amp;K000000Internal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CA738-FB47-40AF-97A9-DA5C717863E9}">
  <sheetPr codeName="Sheet2">
    <tabColor theme="5" tint="-0.249977111117893"/>
  </sheetPr>
  <dimension ref="A1:L106"/>
  <sheetViews>
    <sheetView showGridLines="0" tabSelected="1" workbookViewId="0">
      <selection activeCell="D42" sqref="D42:J42"/>
    </sheetView>
  </sheetViews>
  <sheetFormatPr defaultColWidth="0" defaultRowHeight="0" customHeight="1" zeroHeight="1"/>
  <cols>
    <col min="1" max="1" width="3.453125" customWidth="1"/>
    <col min="2" max="2" width="4.7265625" customWidth="1"/>
    <col min="3" max="4" width="11.81640625" customWidth="1"/>
    <col min="5" max="5" width="12.54296875" customWidth="1"/>
    <col min="6" max="9" width="11.81640625" customWidth="1"/>
    <col min="10" max="10" width="79.7265625" customWidth="1"/>
    <col min="11" max="11" width="4.7265625" customWidth="1"/>
    <col min="12" max="12" width="3.26953125" hidden="1" customWidth="1"/>
    <col min="13" max="16384" width="9.1796875" hidden="1"/>
  </cols>
  <sheetData>
    <row r="1" spans="3:10" ht="14.5"/>
    <row r="2" spans="3:10" ht="18.5">
      <c r="E2" s="160"/>
      <c r="F2" s="173" t="s">
        <v>386</v>
      </c>
      <c r="G2" s="160"/>
      <c r="H2" s="160"/>
      <c r="I2" s="160"/>
      <c r="J2" s="160"/>
    </row>
    <row r="3" spans="3:10" ht="14.5">
      <c r="D3" s="172"/>
      <c r="E3" s="160"/>
      <c r="F3" s="160"/>
      <c r="G3" s="160"/>
      <c r="H3" s="160"/>
      <c r="I3" s="160"/>
      <c r="J3" s="160"/>
    </row>
    <row r="4" spans="3:10" ht="14.5"/>
    <row r="5" spans="3:10" s="296" customFormat="1" ht="18.5">
      <c r="C5" s="297" t="s">
        <v>390</v>
      </c>
      <c r="D5" s="298"/>
      <c r="E5" s="298"/>
      <c r="F5" s="298"/>
      <c r="G5" s="298"/>
      <c r="H5" s="298"/>
      <c r="I5" s="298"/>
      <c r="J5" s="299"/>
    </row>
    <row r="6" spans="3:10" s="296" customFormat="1" ht="18.399999999999999" customHeight="1">
      <c r="C6" s="300"/>
      <c r="D6" s="301"/>
      <c r="E6" s="301"/>
      <c r="F6" s="301"/>
      <c r="G6" s="301"/>
      <c r="H6" s="301"/>
      <c r="I6" s="301"/>
      <c r="J6" s="302"/>
    </row>
    <row r="7" spans="3:10" s="296" customFormat="1" ht="18.5">
      <c r="C7" s="303" t="s">
        <v>391</v>
      </c>
      <c r="D7" s="301"/>
      <c r="E7" s="301"/>
      <c r="F7" s="301"/>
      <c r="G7" s="301"/>
      <c r="H7" s="301"/>
      <c r="I7" s="301"/>
      <c r="J7" s="302"/>
    </row>
    <row r="8" spans="3:10" s="296" customFormat="1" ht="20.25" customHeight="1">
      <c r="C8" s="300"/>
      <c r="D8" s="301"/>
      <c r="E8" s="301"/>
      <c r="F8" s="301"/>
      <c r="G8" s="301"/>
      <c r="H8" s="301"/>
      <c r="I8" s="301"/>
      <c r="J8" s="302"/>
    </row>
    <row r="9" spans="3:10" s="296" customFormat="1" ht="26.9" customHeight="1">
      <c r="C9" s="330" t="s">
        <v>392</v>
      </c>
      <c r="D9" s="331"/>
      <c r="E9" s="331"/>
      <c r="F9" s="331"/>
      <c r="G9" s="331"/>
      <c r="H9" s="331"/>
      <c r="I9" s="331"/>
      <c r="J9" s="332"/>
    </row>
    <row r="10" spans="3:10" s="296" customFormat="1" ht="5.9" customHeight="1">
      <c r="C10" s="300"/>
      <c r="D10" s="301"/>
      <c r="E10" s="301"/>
      <c r="F10" s="301"/>
      <c r="G10" s="301"/>
      <c r="H10" s="301"/>
      <c r="I10" s="301"/>
      <c r="J10" s="302"/>
    </row>
    <row r="11" spans="3:10" s="296" customFormat="1" ht="14.5">
      <c r="C11" s="304" t="s">
        <v>393</v>
      </c>
      <c r="D11" s="301"/>
      <c r="E11" s="301"/>
      <c r="F11" s="301"/>
      <c r="G11" s="301"/>
      <c r="H11" s="301"/>
      <c r="I11" s="301"/>
      <c r="J11" s="302"/>
    </row>
    <row r="12" spans="3:10" s="296" customFormat="1" ht="7.9" customHeight="1">
      <c r="C12" s="300"/>
      <c r="D12" s="301"/>
      <c r="E12" s="301"/>
      <c r="F12" s="301"/>
      <c r="G12" s="301"/>
      <c r="H12" s="301"/>
      <c r="I12" s="301"/>
      <c r="J12" s="302"/>
    </row>
    <row r="13" spans="3:10" s="296" customFormat="1" ht="18.5">
      <c r="C13" s="305" t="s">
        <v>394</v>
      </c>
      <c r="D13" s="301"/>
      <c r="E13" s="301"/>
      <c r="F13" s="301"/>
      <c r="G13" s="301"/>
      <c r="H13" s="301"/>
      <c r="I13" s="301"/>
      <c r="J13" s="302"/>
    </row>
    <row r="14" spans="3:10" s="296" customFormat="1" ht="5.25" customHeight="1">
      <c r="C14" s="300"/>
      <c r="D14" s="301"/>
      <c r="E14" s="301"/>
      <c r="F14" s="301"/>
      <c r="G14" s="301"/>
      <c r="H14" s="301"/>
      <c r="I14" s="301"/>
      <c r="J14" s="302"/>
    </row>
    <row r="15" spans="3:10" s="296" customFormat="1" ht="16.399999999999999" customHeight="1">
      <c r="C15" s="306">
        <v>1</v>
      </c>
      <c r="D15" s="333" t="s">
        <v>395</v>
      </c>
      <c r="E15" s="333"/>
      <c r="F15" s="333"/>
      <c r="G15" s="333"/>
      <c r="H15" s="333"/>
      <c r="I15" s="333"/>
      <c r="J15" s="334"/>
    </row>
    <row r="16" spans="3:10" s="296" customFormat="1" ht="16.5" customHeight="1">
      <c r="C16" s="306"/>
      <c r="D16" s="307" t="s">
        <v>396</v>
      </c>
      <c r="E16" s="307"/>
      <c r="F16" s="307"/>
      <c r="G16" s="307"/>
      <c r="H16" s="307"/>
      <c r="I16" s="307"/>
      <c r="J16" s="308"/>
    </row>
    <row r="17" spans="3:11" s="296" customFormat="1" ht="16.5" customHeight="1">
      <c r="C17" s="306">
        <v>2</v>
      </c>
      <c r="D17" s="309" t="s">
        <v>397</v>
      </c>
      <c r="E17" s="301"/>
      <c r="F17" s="301"/>
      <c r="G17" s="301"/>
      <c r="H17" s="301"/>
      <c r="I17" s="301"/>
      <c r="J17" s="302"/>
    </row>
    <row r="18" spans="3:11" s="296" customFormat="1" ht="18.399999999999999" customHeight="1">
      <c r="C18" s="306">
        <v>3</v>
      </c>
      <c r="D18" s="310" t="s">
        <v>398</v>
      </c>
      <c r="E18" s="301"/>
      <c r="F18" s="301"/>
      <c r="G18" s="301"/>
      <c r="H18" s="301"/>
      <c r="I18" s="301"/>
      <c r="J18" s="302"/>
    </row>
    <row r="19" spans="3:11" s="296" customFormat="1" ht="18.399999999999999" customHeight="1">
      <c r="C19" s="306"/>
      <c r="D19" s="310"/>
      <c r="E19" s="301"/>
      <c r="F19" s="301"/>
      <c r="G19" s="301"/>
      <c r="H19" s="301"/>
      <c r="I19" s="301"/>
      <c r="J19" s="302"/>
    </row>
    <row r="20" spans="3:11" s="296" customFormat="1" ht="18.399999999999999" customHeight="1">
      <c r="C20" s="306"/>
      <c r="D20" s="310"/>
      <c r="E20" s="301"/>
      <c r="F20" s="301"/>
      <c r="G20" s="301"/>
      <c r="H20" s="301"/>
      <c r="I20" s="301"/>
      <c r="J20" s="302"/>
    </row>
    <row r="21" spans="3:11" s="296" customFormat="1" ht="18.399999999999999" customHeight="1">
      <c r="C21" s="306"/>
      <c r="D21" s="310"/>
      <c r="E21" s="301"/>
      <c r="F21" s="301"/>
      <c r="G21" s="301"/>
      <c r="H21" s="301"/>
      <c r="I21" s="301"/>
      <c r="J21" s="302"/>
    </row>
    <row r="22" spans="3:11" s="296" customFormat="1" ht="40" customHeight="1">
      <c r="C22" s="311">
        <v>4</v>
      </c>
      <c r="D22" s="312" t="s">
        <v>399</v>
      </c>
      <c r="E22" s="313"/>
      <c r="F22" s="313"/>
      <c r="G22" s="313"/>
      <c r="H22" s="313"/>
      <c r="I22" s="313"/>
      <c r="J22" s="314"/>
    </row>
    <row r="23" spans="3:11" s="296" customFormat="1" ht="6.65" customHeight="1">
      <c r="C23" s="315"/>
      <c r="D23" s="90"/>
    </row>
    <row r="24" spans="3:11" s="296" customFormat="1" ht="22.4" customHeight="1">
      <c r="C24" s="316" t="s">
        <v>400</v>
      </c>
    </row>
    <row r="25" spans="3:11" s="296" customFormat="1" ht="5.25" customHeight="1"/>
    <row r="26" spans="3:11" s="296" customFormat="1" ht="12.5">
      <c r="C26" s="335" t="s">
        <v>47</v>
      </c>
      <c r="D26" s="335"/>
      <c r="E26" s="335"/>
      <c r="F26" s="335"/>
      <c r="G26" s="335"/>
      <c r="H26" s="335"/>
      <c r="I26" s="335"/>
      <c r="J26" s="335"/>
      <c r="K26" s="317"/>
    </row>
    <row r="27" spans="3:11" s="296" customFormat="1" ht="12.5">
      <c r="C27" s="318"/>
      <c r="D27" s="318"/>
      <c r="E27" s="318"/>
      <c r="F27" s="318"/>
      <c r="G27" s="318"/>
      <c r="H27" s="318"/>
      <c r="I27" s="318"/>
      <c r="J27" s="318"/>
      <c r="K27" s="318"/>
    </row>
    <row r="28" spans="3:11" s="296" customFormat="1" ht="12.5">
      <c r="C28" s="318"/>
      <c r="D28" s="318"/>
      <c r="E28" s="318"/>
      <c r="F28" s="318"/>
      <c r="G28" s="318"/>
      <c r="H28" s="318"/>
      <c r="I28" s="318"/>
      <c r="J28" s="318"/>
      <c r="K28" s="318"/>
    </row>
    <row r="29" spans="3:11" s="296" customFormat="1" ht="12.5">
      <c r="C29" s="318" t="s">
        <v>48</v>
      </c>
      <c r="D29" s="318"/>
      <c r="E29" s="318"/>
      <c r="F29" s="318"/>
      <c r="G29" s="318"/>
      <c r="H29" s="318"/>
      <c r="I29" s="318"/>
      <c r="J29" s="318"/>
      <c r="K29" s="318"/>
    </row>
    <row r="30" spans="3:11" s="296" customFormat="1" ht="12.5">
      <c r="C30" s="318"/>
      <c r="D30" s="318"/>
      <c r="E30" s="318"/>
      <c r="F30" s="318"/>
      <c r="G30" s="318"/>
      <c r="H30" s="318"/>
      <c r="I30" s="318"/>
      <c r="J30" s="318"/>
      <c r="K30" s="318"/>
    </row>
    <row r="31" spans="3:11" s="296" customFormat="1" ht="12.5">
      <c r="C31" s="318"/>
      <c r="D31" s="318"/>
      <c r="E31" s="318"/>
      <c r="F31" s="318"/>
      <c r="G31" s="318"/>
      <c r="H31" s="318"/>
      <c r="I31" s="318"/>
      <c r="J31" s="318"/>
      <c r="K31" s="318"/>
    </row>
    <row r="32" spans="3:11" s="296" customFormat="1" ht="12.5">
      <c r="C32" s="318"/>
      <c r="D32" s="318"/>
      <c r="E32" s="318"/>
      <c r="F32" s="318"/>
      <c r="G32" s="318"/>
      <c r="H32" s="318"/>
      <c r="I32" s="318"/>
      <c r="J32" s="318"/>
      <c r="K32" s="318"/>
    </row>
    <row r="33" spans="3:11" s="296" customFormat="1" ht="28.5" customHeight="1">
      <c r="C33" s="336" t="s">
        <v>410</v>
      </c>
      <c r="D33" s="336"/>
      <c r="E33" s="336"/>
      <c r="F33" s="336"/>
      <c r="G33" s="336"/>
      <c r="H33" s="336"/>
      <c r="I33" s="336"/>
      <c r="J33" s="336"/>
      <c r="K33" s="319"/>
    </row>
    <row r="34" spans="3:11" s="296" customFormat="1" ht="9.25" customHeight="1"/>
    <row r="35" spans="3:11" s="296" customFormat="1" ht="15.5">
      <c r="C35" s="320" t="s">
        <v>401</v>
      </c>
    </row>
    <row r="36" spans="3:11" s="296" customFormat="1" ht="12.5"/>
    <row r="37" spans="3:11" s="296" customFormat="1" ht="32.25" customHeight="1">
      <c r="C37" s="321">
        <v>1</v>
      </c>
      <c r="D37" s="337" t="s">
        <v>413</v>
      </c>
      <c r="E37" s="338"/>
      <c r="F37" s="338"/>
      <c r="G37" s="338"/>
      <c r="H37" s="338"/>
      <c r="I37" s="338"/>
      <c r="J37" s="338"/>
      <c r="K37" s="322"/>
    </row>
    <row r="38" spans="3:11" s="296" customFormat="1" ht="25" customHeight="1">
      <c r="C38" s="323">
        <v>2</v>
      </c>
      <c r="D38" s="339" t="s">
        <v>412</v>
      </c>
      <c r="E38" s="339"/>
      <c r="F38" s="339"/>
      <c r="G38" s="339"/>
      <c r="H38" s="339"/>
      <c r="I38" s="339"/>
      <c r="J38" s="339"/>
      <c r="K38" s="324"/>
    </row>
    <row r="39" spans="3:11" s="296" customFormat="1" ht="25" customHeight="1">
      <c r="C39" s="323">
        <v>3</v>
      </c>
      <c r="D39" s="340" t="s">
        <v>414</v>
      </c>
      <c r="E39" s="340"/>
      <c r="F39" s="340"/>
      <c r="G39" s="340"/>
      <c r="H39" s="340"/>
      <c r="I39" s="340"/>
      <c r="J39" s="340"/>
      <c r="K39" s="324"/>
    </row>
    <row r="40" spans="3:11" s="296" customFormat="1" ht="25" customHeight="1">
      <c r="C40" s="323">
        <v>4</v>
      </c>
      <c r="D40" s="339" t="s">
        <v>402</v>
      </c>
      <c r="E40" s="340"/>
      <c r="F40" s="340"/>
      <c r="G40" s="340"/>
      <c r="H40" s="340"/>
      <c r="I40" s="340"/>
      <c r="J40" s="340"/>
      <c r="K40" s="324"/>
    </row>
    <row r="41" spans="3:11" s="296" customFormat="1" ht="25" customHeight="1">
      <c r="C41" s="323">
        <v>5</v>
      </c>
      <c r="D41" s="340" t="s">
        <v>403</v>
      </c>
      <c r="E41" s="340"/>
      <c r="F41" s="340"/>
      <c r="G41" s="340"/>
      <c r="H41" s="340"/>
      <c r="I41" s="340"/>
      <c r="J41" s="340"/>
      <c r="K41" s="324"/>
    </row>
    <row r="42" spans="3:11" s="296" customFormat="1" ht="25" customHeight="1">
      <c r="C42" s="323">
        <v>6</v>
      </c>
      <c r="D42" s="340" t="s">
        <v>404</v>
      </c>
      <c r="E42" s="340"/>
      <c r="F42" s="340"/>
      <c r="G42" s="340"/>
      <c r="H42" s="340"/>
      <c r="I42" s="340"/>
      <c r="J42" s="340"/>
      <c r="K42" s="324"/>
    </row>
    <row r="43" spans="3:11" s="296" customFormat="1" ht="28.5" customHeight="1">
      <c r="C43" s="323">
        <v>7</v>
      </c>
      <c r="D43" s="340" t="s">
        <v>419</v>
      </c>
      <c r="E43" s="340"/>
      <c r="F43" s="340"/>
      <c r="G43" s="340"/>
      <c r="H43" s="340"/>
      <c r="I43" s="340"/>
      <c r="J43" s="340"/>
      <c r="K43" s="324"/>
    </row>
    <row r="44" spans="3:11" s="296" customFormat="1" ht="25" customHeight="1">
      <c r="C44" s="323">
        <v>8</v>
      </c>
      <c r="D44" s="340" t="s">
        <v>405</v>
      </c>
      <c r="E44" s="340"/>
      <c r="F44" s="340"/>
      <c r="G44" s="340"/>
      <c r="H44" s="340"/>
      <c r="I44" s="340"/>
      <c r="J44" s="340"/>
      <c r="K44" s="324"/>
    </row>
    <row r="45" spans="3:11" s="296" customFormat="1" ht="25" customHeight="1">
      <c r="C45" s="323">
        <v>9</v>
      </c>
      <c r="D45" s="340" t="s">
        <v>420</v>
      </c>
      <c r="E45" s="340"/>
      <c r="F45" s="340"/>
      <c r="G45" s="340"/>
      <c r="H45" s="340"/>
      <c r="I45" s="340"/>
      <c r="J45" s="340"/>
      <c r="K45" s="324"/>
    </row>
    <row r="46" spans="3:11" s="296" customFormat="1" ht="30" customHeight="1">
      <c r="C46" s="323">
        <v>10</v>
      </c>
      <c r="D46" s="340" t="s">
        <v>418</v>
      </c>
      <c r="E46" s="340"/>
      <c r="F46" s="340"/>
      <c r="G46" s="340"/>
      <c r="H46" s="340"/>
      <c r="I46" s="340"/>
      <c r="J46" s="340"/>
      <c r="K46" s="324"/>
    </row>
    <row r="47" spans="3:11" s="296" customFormat="1" ht="57.75" customHeight="1">
      <c r="C47" s="325">
        <v>11</v>
      </c>
      <c r="D47" s="340" t="s">
        <v>411</v>
      </c>
      <c r="E47" s="340"/>
      <c r="F47" s="340"/>
      <c r="G47" s="340"/>
      <c r="H47" s="340"/>
      <c r="I47" s="340"/>
      <c r="J47" s="340"/>
      <c r="K47" s="324"/>
    </row>
    <row r="48" spans="3:11" s="296" customFormat="1" ht="3.4" customHeight="1"/>
    <row r="49" spans="3:11" s="296" customFormat="1" ht="12.5"/>
    <row r="50" spans="3:11" s="296" customFormat="1" ht="13">
      <c r="C50" s="345" t="s">
        <v>406</v>
      </c>
      <c r="D50" s="345"/>
      <c r="E50" s="326" t="s">
        <v>407</v>
      </c>
      <c r="F50" s="346" t="s">
        <v>408</v>
      </c>
      <c r="G50" s="347"/>
      <c r="H50" s="347"/>
      <c r="I50" s="347"/>
      <c r="J50" s="348"/>
      <c r="K50" s="327"/>
    </row>
    <row r="51" spans="3:11" s="296" customFormat="1" ht="12.5">
      <c r="C51" s="341">
        <v>2023.1</v>
      </c>
      <c r="D51" s="341"/>
      <c r="E51" s="328">
        <v>44944</v>
      </c>
      <c r="F51" s="342" t="s">
        <v>409</v>
      </c>
      <c r="G51" s="343"/>
      <c r="H51" s="343"/>
      <c r="I51" s="343"/>
      <c r="J51" s="344"/>
      <c r="K51" s="329"/>
    </row>
    <row r="52" spans="3:11" s="296" customFormat="1" ht="12.5" hidden="1">
      <c r="C52" s="341"/>
      <c r="D52" s="341"/>
      <c r="E52" s="328"/>
      <c r="F52" s="342"/>
      <c r="G52" s="343"/>
      <c r="H52" s="343"/>
      <c r="I52" s="343"/>
      <c r="J52" s="344"/>
      <c r="K52" s="329"/>
    </row>
    <row r="53" spans="3:11" s="296" customFormat="1" ht="12.5">
      <c r="C53" s="341"/>
      <c r="D53" s="341"/>
      <c r="E53" s="328"/>
      <c r="F53" s="342"/>
      <c r="G53" s="343"/>
      <c r="H53" s="343"/>
      <c r="I53" s="343"/>
      <c r="J53" s="344"/>
      <c r="K53" s="329"/>
    </row>
    <row r="54" spans="3:11" ht="14.5"/>
    <row r="55" spans="3:11" ht="14.5" hidden="1"/>
    <row r="56" spans="3:11" ht="14.5" hidden="1"/>
    <row r="57" spans="3:11" ht="14.5" hidden="1"/>
    <row r="58" spans="3:11" ht="14.5" hidden="1"/>
    <row r="59" spans="3:11" ht="14.5" hidden="1"/>
    <row r="60" spans="3:11" ht="14.5" hidden="1"/>
    <row r="61" spans="3:11" ht="14.5" hidden="1"/>
    <row r="62" spans="3:11" ht="14.5" hidden="1"/>
    <row r="63" spans="3:11" ht="14.5" hidden="1"/>
    <row r="64" spans="3:11" ht="14.5" hidden="1"/>
    <row r="65" ht="14.5" hidden="1"/>
    <row r="66" ht="14.5" hidden="1"/>
    <row r="67" ht="14.5" hidden="1"/>
    <row r="68" ht="14.5" hidden="1"/>
    <row r="69" ht="14.5" hidden="1"/>
    <row r="70" ht="14.5" hidden="1"/>
    <row r="71" ht="14.5" hidden="1"/>
    <row r="72" ht="14.5" hidden="1"/>
    <row r="73" ht="14.5" hidden="1"/>
    <row r="74" ht="14.5" hidden="1"/>
    <row r="75" ht="14.5" hidden="1"/>
    <row r="76" ht="14.5" hidden="1"/>
    <row r="77" ht="14.5" hidden="1"/>
    <row r="78" ht="14.5" hidden="1"/>
    <row r="79" ht="14.5" hidden="1"/>
    <row r="80" ht="14.5" hidden="1"/>
    <row r="81" ht="14.5" hidden="1"/>
    <row r="82" ht="14.5" hidden="1"/>
    <row r="83" ht="14.5" hidden="1"/>
    <row r="84" ht="14.5" hidden="1"/>
    <row r="85" ht="14.5" hidden="1"/>
    <row r="86" ht="14.5" hidden="1"/>
    <row r="87" ht="14.5" hidden="1"/>
    <row r="88" ht="14.5" hidden="1"/>
    <row r="89" ht="14.5" hidden="1"/>
    <row r="90" ht="14.5" hidden="1"/>
    <row r="91" ht="14.5" hidden="1"/>
    <row r="92" ht="14.5" hidden="1"/>
    <row r="93" ht="14.5" hidden="1"/>
    <row r="94" ht="14.5" hidden="1"/>
    <row r="95" ht="14.5" hidden="1"/>
    <row r="96" ht="14.5" hidden="1"/>
    <row r="97" ht="14.5" hidden="1"/>
    <row r="98" ht="14.5" hidden="1"/>
    <row r="99" ht="14.5" hidden="1"/>
    <row r="100" ht="14.5" hidden="1"/>
    <row r="101" ht="14.5" hidden="1"/>
    <row r="102" ht="14.5" hidden="1"/>
    <row r="103" ht="14.5" hidden="1"/>
    <row r="104" ht="14.5" hidden="1"/>
    <row r="105" ht="14.5" hidden="1"/>
    <row r="106" ht="14.5" hidden="1"/>
  </sheetData>
  <sheetProtection algorithmName="SHA-512" hashValue="JGoEGy2m+IKs0Kr/TzAQXNJcMfoW5Edz1yfCdmmZeskoMUGwWZOYwZUMcXirSSAKpQ6ZS/6Vhgy1eO9zS7pkRg==" saltValue="yLTVecSPzA+k4L7XDoG/QA==" spinCount="100000" sheet="1"/>
  <mergeCells count="23">
    <mergeCell ref="C53:D53"/>
    <mergeCell ref="F53:J53"/>
    <mergeCell ref="C50:D50"/>
    <mergeCell ref="F50:J50"/>
    <mergeCell ref="C51:D51"/>
    <mergeCell ref="F51:J51"/>
    <mergeCell ref="C52:D52"/>
    <mergeCell ref="F52:J52"/>
    <mergeCell ref="D43:J43"/>
    <mergeCell ref="D44:J44"/>
    <mergeCell ref="D45:J45"/>
    <mergeCell ref="D46:J46"/>
    <mergeCell ref="D47:J47"/>
    <mergeCell ref="D38:J38"/>
    <mergeCell ref="D39:J39"/>
    <mergeCell ref="D40:J40"/>
    <mergeCell ref="D41:J41"/>
    <mergeCell ref="D42:J42"/>
    <mergeCell ref="C9:J9"/>
    <mergeCell ref="D15:J15"/>
    <mergeCell ref="C26:J26"/>
    <mergeCell ref="C33:J33"/>
    <mergeCell ref="D37:J37"/>
  </mergeCells>
  <pageMargins left="0.7" right="0.7" top="0.75" bottom="0.75" header="0.3" footer="0.3"/>
  <pageSetup orientation="portrait" r:id="rId1"/>
  <headerFooter>
    <oddFooter>&amp;C&amp;1#&amp;"Calibri"&amp;12&amp;K000000Internal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ksDevExp">
    <tabColor rgb="FF00B0F0"/>
    <pageSetUpPr fitToPage="1"/>
  </sheetPr>
  <dimension ref="A1:W85"/>
  <sheetViews>
    <sheetView showGridLines="0" zoomScale="90" zoomScaleNormal="90" workbookViewId="0">
      <pane ySplit="7" topLeftCell="A8" activePane="bottomLeft" state="frozen"/>
      <selection activeCell="C68" sqref="C68:F69"/>
      <selection pane="bottomLeft" activeCell="B4" sqref="B4"/>
    </sheetView>
  </sheetViews>
  <sheetFormatPr defaultColWidth="0" defaultRowHeight="12.75" customHeight="1" zeroHeight="1"/>
  <cols>
    <col min="1" max="1" width="3.81640625" style="43" customWidth="1"/>
    <col min="2" max="2" width="27.54296875" style="43" customWidth="1"/>
    <col min="3" max="3" width="21.81640625" style="43" customWidth="1"/>
    <col min="4" max="4" width="24.54296875" style="43" customWidth="1"/>
    <col min="5" max="5" width="30.7265625" style="43" customWidth="1"/>
    <col min="6" max="6" width="13.7265625" style="43" customWidth="1"/>
    <col min="7" max="7" width="32.54296875" style="43" customWidth="1"/>
    <col min="8" max="8" width="14" style="43" customWidth="1"/>
    <col min="9" max="9" width="3" style="43" customWidth="1"/>
    <col min="10" max="10" width="18.7265625" style="43" customWidth="1"/>
    <col min="11" max="11" width="35.7265625" style="43" customWidth="1"/>
    <col min="12" max="12" width="9.81640625" style="43" customWidth="1"/>
    <col min="13" max="13" width="27.7265625" style="43" hidden="1" customWidth="1"/>
    <col min="14" max="14" width="10.7265625" style="43" hidden="1" customWidth="1"/>
    <col min="15" max="18" width="15.7265625" style="43" hidden="1" customWidth="1"/>
    <col min="19" max="19" width="3.54296875" style="43" hidden="1" customWidth="1"/>
    <col min="20" max="16384" width="9.1796875" style="43" hidden="1"/>
  </cols>
  <sheetData>
    <row r="1" spans="1:23" s="39" customFormat="1" ht="15.5">
      <c r="A1" s="1"/>
      <c r="B1" s="1"/>
      <c r="E1" s="1"/>
      <c r="F1" s="1"/>
      <c r="G1" s="1"/>
      <c r="H1" s="1"/>
      <c r="I1" s="1"/>
      <c r="J1" s="1"/>
      <c r="K1" s="1"/>
      <c r="L1" s="1"/>
      <c r="M1" s="1"/>
      <c r="N1" s="1"/>
      <c r="O1" s="1"/>
      <c r="P1" s="1"/>
      <c r="Q1" s="1"/>
      <c r="R1" s="1"/>
    </row>
    <row r="2" spans="1:23" s="39" customFormat="1" ht="26">
      <c r="A2" s="1"/>
      <c r="B2" s="1"/>
      <c r="C2" s="40" t="s">
        <v>6</v>
      </c>
      <c r="D2" s="1"/>
      <c r="E2" s="1"/>
      <c r="F2" s="1"/>
      <c r="G2" s="1"/>
      <c r="H2" s="1"/>
      <c r="I2" s="1"/>
      <c r="J2" s="1"/>
      <c r="K2" s="1"/>
      <c r="L2" s="1"/>
      <c r="M2" s="1"/>
      <c r="N2" s="1"/>
      <c r="O2" s="1"/>
      <c r="P2" s="1"/>
      <c r="Q2" s="1"/>
      <c r="R2" s="1"/>
    </row>
    <row r="3" spans="1:23" s="39" customFormat="1" ht="18.5">
      <c r="A3" s="1"/>
      <c r="B3" s="1"/>
      <c r="C3" s="2"/>
      <c r="E3" s="1"/>
      <c r="F3" s="1"/>
      <c r="G3" s="71" t="s">
        <v>49</v>
      </c>
      <c r="H3" s="1"/>
      <c r="I3" s="1"/>
      <c r="K3" s="1"/>
      <c r="L3" s="1"/>
      <c r="M3" s="1"/>
      <c r="N3" s="1"/>
      <c r="O3" s="1"/>
      <c r="P3" s="1"/>
      <c r="Q3" s="1"/>
      <c r="R3" s="1"/>
    </row>
    <row r="4" spans="1:23" s="39" customFormat="1" ht="16.5" customHeight="1">
      <c r="A4" s="1"/>
      <c r="B4" s="3" t="s">
        <v>50</v>
      </c>
      <c r="C4" s="1"/>
      <c r="D4" s="1"/>
      <c r="E4" s="1"/>
      <c r="F4" s="1"/>
      <c r="G4" s="1"/>
      <c r="H4" s="1"/>
      <c r="I4" s="1"/>
      <c r="J4" s="1"/>
      <c r="K4" s="1"/>
      <c r="L4" s="1"/>
      <c r="M4" s="1"/>
      <c r="N4" s="1"/>
      <c r="O4" s="1"/>
      <c r="P4" s="1"/>
      <c r="Q4" s="1"/>
      <c r="R4" s="1"/>
    </row>
    <row r="5" spans="1:23" s="39" customFormat="1" ht="17.25" customHeight="1">
      <c r="A5" s="1"/>
      <c r="B5" s="4" t="s">
        <v>51</v>
      </c>
      <c r="D5" s="5"/>
      <c r="E5" s="5"/>
      <c r="F5" s="5"/>
      <c r="G5" s="5"/>
      <c r="H5" s="5"/>
      <c r="I5" s="5"/>
      <c r="J5" s="5"/>
      <c r="K5" s="5"/>
      <c r="L5" s="5"/>
      <c r="M5" s="5"/>
      <c r="N5" s="5"/>
      <c r="O5" s="5"/>
      <c r="P5" s="5"/>
      <c r="Q5" s="5"/>
      <c r="R5" s="6"/>
    </row>
    <row r="6" spans="1:23" s="39" customFormat="1" ht="11.25" customHeight="1">
      <c r="A6" s="1"/>
      <c r="B6" s="380"/>
      <c r="C6" s="380"/>
      <c r="D6" s="380"/>
      <c r="E6" s="380"/>
      <c r="F6" s="380"/>
      <c r="G6" s="380"/>
      <c r="H6" s="380"/>
      <c r="I6" s="380"/>
      <c r="J6" s="380"/>
      <c r="K6" s="41"/>
      <c r="L6" s="41"/>
      <c r="M6" s="41"/>
      <c r="N6" s="41"/>
      <c r="O6" s="41"/>
      <c r="P6" s="41"/>
      <c r="Q6" s="41"/>
      <c r="R6" s="42"/>
    </row>
    <row r="7" spans="1:23" s="39" customFormat="1" ht="16.5">
      <c r="A7" s="1"/>
      <c r="B7" s="7"/>
      <c r="C7" s="7"/>
      <c r="D7" s="7"/>
      <c r="E7" s="7"/>
      <c r="F7" s="7"/>
      <c r="G7" s="7"/>
      <c r="H7" s="7"/>
      <c r="I7" s="7"/>
      <c r="J7" s="7"/>
      <c r="K7" s="7"/>
      <c r="L7" s="7"/>
      <c r="M7" s="7"/>
      <c r="N7" s="7"/>
      <c r="O7" s="7"/>
      <c r="P7" s="7"/>
      <c r="Q7" s="7"/>
      <c r="R7" s="7"/>
    </row>
    <row r="8" spans="1:23" s="39" customFormat="1" ht="17.25" customHeight="1">
      <c r="A8" s="8"/>
      <c r="B8" s="43"/>
      <c r="C8" s="43"/>
    </row>
    <row r="9" spans="1:23" s="39" customFormat="1" ht="14">
      <c r="A9" s="8"/>
      <c r="B9" s="9" t="s">
        <v>52</v>
      </c>
      <c r="C9" s="10"/>
      <c r="D9" s="10"/>
      <c r="E9" s="10"/>
      <c r="F9" s="10"/>
      <c r="G9" s="10"/>
      <c r="H9" s="10"/>
      <c r="I9" s="10"/>
      <c r="J9" s="10"/>
      <c r="W9" s="39" t="s">
        <v>53</v>
      </c>
    </row>
    <row r="10" spans="1:23" s="39" customFormat="1" ht="14">
      <c r="A10" s="8"/>
      <c r="B10" s="225" t="s">
        <v>54</v>
      </c>
      <c r="C10" s="349"/>
      <c r="D10" s="349"/>
      <c r="E10" s="349"/>
      <c r="F10" s="349"/>
      <c r="G10" s="349"/>
      <c r="H10" s="349"/>
      <c r="I10" s="349"/>
      <c r="J10" s="349"/>
      <c r="W10" s="226"/>
    </row>
    <row r="11" spans="1:23" s="39" customFormat="1" ht="16.5" customHeight="1">
      <c r="A11" s="8"/>
      <c r="B11" s="11" t="s">
        <v>55</v>
      </c>
      <c r="C11" s="349"/>
      <c r="D11" s="349"/>
      <c r="E11" s="349"/>
      <c r="F11" s="349"/>
      <c r="G11" s="349"/>
      <c r="H11" s="349"/>
      <c r="I11" s="349"/>
      <c r="J11" s="349"/>
      <c r="W11" s="226"/>
    </row>
    <row r="12" spans="1:23" s="39" customFormat="1" ht="14">
      <c r="A12" s="8"/>
      <c r="B12" s="11" t="s">
        <v>56</v>
      </c>
      <c r="C12" s="196"/>
      <c r="D12" s="12" t="s">
        <v>57</v>
      </c>
      <c r="E12" s="381" t="s">
        <v>58</v>
      </c>
      <c r="F12" s="381"/>
      <c r="G12" s="13"/>
      <c r="H12" s="14" t="s">
        <v>59</v>
      </c>
      <c r="I12" s="382"/>
      <c r="J12" s="382"/>
      <c r="W12" s="226"/>
    </row>
    <row r="13" spans="1:23" s="39" customFormat="1" ht="13">
      <c r="A13" s="8"/>
      <c r="B13" s="15" t="s">
        <v>60</v>
      </c>
      <c r="C13" s="16"/>
      <c r="D13" s="16"/>
      <c r="E13" s="17" t="s">
        <v>61</v>
      </c>
      <c r="F13" s="44"/>
      <c r="G13" s="16"/>
      <c r="H13" s="16"/>
      <c r="I13" s="16"/>
      <c r="J13" s="18"/>
      <c r="W13" s="226"/>
    </row>
    <row r="14" spans="1:23" s="39" customFormat="1" ht="14">
      <c r="A14" s="8"/>
      <c r="B14" s="77" t="s">
        <v>62</v>
      </c>
      <c r="C14" s="379"/>
      <c r="D14" s="379"/>
      <c r="E14" s="19" t="s">
        <v>63</v>
      </c>
      <c r="F14" s="349"/>
      <c r="G14" s="349"/>
      <c r="H14" s="349"/>
      <c r="I14" s="349"/>
      <c r="J14" s="20"/>
      <c r="W14" s="226"/>
    </row>
    <row r="15" spans="1:23" s="39" customFormat="1" ht="16.5">
      <c r="A15" s="8"/>
      <c r="B15" s="77" t="s">
        <v>64</v>
      </c>
      <c r="C15" s="379"/>
      <c r="D15" s="379"/>
      <c r="E15" s="19" t="s">
        <v>65</v>
      </c>
      <c r="F15" s="349"/>
      <c r="G15" s="349"/>
      <c r="H15" s="349"/>
      <c r="I15" s="349"/>
      <c r="J15" s="21"/>
      <c r="W15" s="226"/>
    </row>
    <row r="16" spans="1:23" s="39" customFormat="1" ht="16.5">
      <c r="A16" s="8"/>
      <c r="B16" s="77" t="s">
        <v>66</v>
      </c>
      <c r="C16" s="349"/>
      <c r="D16" s="349"/>
      <c r="E16" s="19" t="s">
        <v>67</v>
      </c>
      <c r="F16" s="349"/>
      <c r="G16" s="349"/>
      <c r="H16" s="349"/>
      <c r="I16" s="349"/>
      <c r="J16" s="21"/>
    </row>
    <row r="17" spans="1:18" s="39" customFormat="1" ht="16.5">
      <c r="A17" s="8"/>
      <c r="B17" s="77" t="s">
        <v>68</v>
      </c>
      <c r="C17" s="385">
        <v>0</v>
      </c>
      <c r="D17" s="385"/>
      <c r="E17" s="19" t="s">
        <v>69</v>
      </c>
      <c r="F17" s="386">
        <v>0</v>
      </c>
      <c r="G17" s="386"/>
      <c r="H17" s="386"/>
      <c r="I17" s="386"/>
      <c r="J17" s="21"/>
    </row>
    <row r="18" spans="1:18" s="39" customFormat="1" ht="16.5">
      <c r="A18" s="8"/>
      <c r="B18" s="77" t="s">
        <v>70</v>
      </c>
      <c r="C18" s="390">
        <v>0</v>
      </c>
      <c r="D18" s="390"/>
      <c r="E18" s="19" t="s">
        <v>71</v>
      </c>
      <c r="F18" s="385">
        <v>0</v>
      </c>
      <c r="G18" s="385"/>
      <c r="H18" s="385"/>
      <c r="I18" s="385"/>
      <c r="J18" s="21"/>
    </row>
    <row r="19" spans="1:18" s="39" customFormat="1" ht="16.5">
      <c r="A19" s="8"/>
      <c r="B19" s="78" t="s">
        <v>72</v>
      </c>
      <c r="C19" s="390"/>
      <c r="D19" s="390"/>
      <c r="E19" s="205" t="s">
        <v>73</v>
      </c>
      <c r="F19" s="349"/>
      <c r="G19" s="349"/>
      <c r="H19" s="349"/>
      <c r="I19" s="349"/>
      <c r="J19" s="67"/>
      <c r="N19" s="7"/>
      <c r="O19" s="7"/>
      <c r="P19" s="7"/>
      <c r="Q19" s="7"/>
      <c r="R19" s="7"/>
    </row>
    <row r="20" spans="1:18" s="39" customFormat="1" ht="16.5">
      <c r="A20" s="8"/>
      <c r="B20" s="23"/>
      <c r="C20" s="24"/>
      <c r="D20" s="25"/>
      <c r="E20" s="19"/>
      <c r="F20" s="24"/>
      <c r="G20" s="26"/>
      <c r="H20" s="26"/>
      <c r="I20" s="26"/>
      <c r="J20" s="27"/>
      <c r="N20" s="7"/>
      <c r="O20" s="7"/>
      <c r="P20" s="7"/>
      <c r="Q20" s="7"/>
      <c r="R20" s="7"/>
    </row>
    <row r="21" spans="1:18" s="39" customFormat="1" ht="16.5">
      <c r="A21" s="8"/>
      <c r="B21" s="23"/>
      <c r="C21" s="24"/>
      <c r="D21" s="25"/>
      <c r="E21" s="19"/>
      <c r="F21" s="24"/>
      <c r="G21" s="26"/>
      <c r="H21" s="26"/>
      <c r="I21" s="26"/>
      <c r="J21" s="27"/>
      <c r="N21" s="7"/>
      <c r="O21" s="7"/>
      <c r="P21" s="7"/>
      <c r="Q21" s="7"/>
      <c r="R21" s="7"/>
    </row>
    <row r="22" spans="1:18" s="39" customFormat="1" ht="16.5">
      <c r="A22" s="8"/>
      <c r="B22" s="9" t="s">
        <v>74</v>
      </c>
      <c r="C22" s="10"/>
      <c r="D22" s="10"/>
      <c r="E22" s="10"/>
      <c r="F22" s="10"/>
      <c r="G22" s="10"/>
      <c r="H22" s="10"/>
      <c r="I22" s="10"/>
      <c r="J22" s="10"/>
      <c r="N22" s="7"/>
      <c r="O22" s="7"/>
      <c r="P22" s="7"/>
      <c r="Q22" s="7"/>
      <c r="R22" s="7"/>
    </row>
    <row r="23" spans="1:18" s="39" customFormat="1" ht="16.5">
      <c r="A23" s="8"/>
      <c r="B23" s="225" t="s">
        <v>75</v>
      </c>
      <c r="C23" s="349"/>
      <c r="D23" s="349"/>
      <c r="E23" s="349"/>
      <c r="F23" s="349"/>
      <c r="G23" s="349"/>
      <c r="H23" s="349"/>
      <c r="I23" s="349"/>
      <c r="J23" s="349"/>
      <c r="N23" s="7"/>
      <c r="O23" s="7"/>
      <c r="P23" s="7"/>
      <c r="Q23" s="7"/>
      <c r="R23" s="7"/>
    </row>
    <row r="24" spans="1:18" s="39" customFormat="1" ht="16.5">
      <c r="A24" s="8"/>
      <c r="B24" s="11" t="s">
        <v>55</v>
      </c>
      <c r="C24" s="349"/>
      <c r="D24" s="349"/>
      <c r="E24" s="349"/>
      <c r="F24" s="349"/>
      <c r="G24" s="349"/>
      <c r="H24" s="349"/>
      <c r="I24" s="349"/>
      <c r="J24" s="349"/>
      <c r="N24" s="7"/>
      <c r="O24" s="7"/>
      <c r="P24" s="7"/>
      <c r="Q24" s="7"/>
      <c r="R24" s="7"/>
    </row>
    <row r="25" spans="1:18" s="39" customFormat="1" ht="16.5">
      <c r="A25" s="8"/>
      <c r="B25" s="11" t="s">
        <v>56</v>
      </c>
      <c r="C25" s="196"/>
      <c r="D25" s="12" t="s">
        <v>57</v>
      </c>
      <c r="E25" s="381" t="s">
        <v>58</v>
      </c>
      <c r="F25" s="381"/>
      <c r="G25" s="13"/>
      <c r="H25" s="14" t="s">
        <v>76</v>
      </c>
      <c r="I25" s="382"/>
      <c r="J25" s="382"/>
      <c r="N25" s="7"/>
      <c r="O25" s="7"/>
      <c r="P25" s="7"/>
      <c r="Q25" s="7"/>
      <c r="R25" s="7"/>
    </row>
    <row r="26" spans="1:18" s="39" customFormat="1" ht="16.5">
      <c r="A26" s="8"/>
      <c r="B26" s="22" t="s">
        <v>77</v>
      </c>
      <c r="C26" s="196"/>
      <c r="D26" s="206"/>
      <c r="E26" s="205"/>
      <c r="F26" s="65"/>
      <c r="G26" s="66"/>
      <c r="H26" s="66"/>
      <c r="I26" s="66"/>
      <c r="J26" s="67"/>
      <c r="N26" s="7"/>
      <c r="O26" s="7"/>
      <c r="P26" s="7"/>
      <c r="Q26" s="7"/>
      <c r="R26" s="7"/>
    </row>
    <row r="27" spans="1:18" s="39" customFormat="1" ht="16.5">
      <c r="A27" s="8"/>
      <c r="B27" s="23"/>
      <c r="C27" s="24"/>
      <c r="D27" s="25"/>
      <c r="E27" s="19"/>
      <c r="F27" s="24"/>
      <c r="G27" s="26"/>
      <c r="H27" s="26"/>
      <c r="I27" s="26"/>
      <c r="J27" s="27"/>
      <c r="N27" s="7"/>
      <c r="O27" s="7"/>
      <c r="P27" s="7"/>
      <c r="Q27" s="7"/>
      <c r="R27" s="7"/>
    </row>
    <row r="28" spans="1:18" s="39" customFormat="1" ht="16.5">
      <c r="A28" s="8"/>
      <c r="B28" s="227" t="s">
        <v>78</v>
      </c>
      <c r="C28" s="228"/>
      <c r="D28" s="228"/>
      <c r="E28" s="228"/>
      <c r="F28" s="228"/>
      <c r="G28" s="228"/>
      <c r="H28" s="228"/>
      <c r="I28" s="228"/>
      <c r="J28" s="229"/>
      <c r="N28" s="7"/>
      <c r="O28" s="7"/>
      <c r="P28" s="7"/>
      <c r="Q28" s="7"/>
      <c r="R28" s="7"/>
    </row>
    <row r="29" spans="1:18" s="39" customFormat="1" ht="63.75" customHeight="1">
      <c r="A29" s="8"/>
      <c r="B29" s="387" t="s">
        <v>79</v>
      </c>
      <c r="C29" s="388"/>
      <c r="D29" s="389"/>
      <c r="E29" s="195" t="s">
        <v>58</v>
      </c>
      <c r="F29" s="230"/>
      <c r="G29" s="231"/>
      <c r="H29" s="231"/>
      <c r="I29" s="231"/>
      <c r="J29" s="232"/>
      <c r="N29" s="7"/>
      <c r="O29" s="7"/>
      <c r="P29" s="7"/>
      <c r="Q29" s="7"/>
      <c r="R29" s="7"/>
    </row>
    <row r="30" spans="1:18" s="39" customFormat="1" ht="16.5">
      <c r="A30" s="8"/>
      <c r="B30" s="64" t="s">
        <v>80</v>
      </c>
      <c r="C30" s="24"/>
      <c r="E30" s="195" t="s">
        <v>58</v>
      </c>
      <c r="F30" s="24"/>
      <c r="G30" s="26"/>
      <c r="H30" s="26"/>
      <c r="I30" s="26"/>
      <c r="J30" s="21"/>
      <c r="N30" s="7"/>
      <c r="O30" s="7"/>
      <c r="P30" s="7"/>
      <c r="Q30" s="7"/>
      <c r="R30" s="7"/>
    </row>
    <row r="31" spans="1:18" s="39" customFormat="1" ht="16.5">
      <c r="A31" s="8"/>
      <c r="B31" s="22" t="s">
        <v>81</v>
      </c>
      <c r="C31" s="65"/>
      <c r="D31" s="68"/>
      <c r="E31" s="195" t="s">
        <v>58</v>
      </c>
      <c r="F31" s="65"/>
      <c r="G31" s="66"/>
      <c r="H31" s="66"/>
      <c r="I31" s="66"/>
      <c r="J31" s="67"/>
      <c r="N31" s="7"/>
      <c r="O31" s="7"/>
      <c r="P31" s="7"/>
      <c r="Q31" s="7"/>
      <c r="R31" s="7"/>
    </row>
    <row r="32" spans="1:18" s="39" customFormat="1" ht="16.5">
      <c r="A32" s="8"/>
      <c r="B32" s="64"/>
      <c r="C32" s="24"/>
      <c r="D32" s="45"/>
      <c r="E32" s="63"/>
      <c r="F32" s="24"/>
      <c r="G32" s="26"/>
      <c r="H32" s="26"/>
      <c r="I32" s="26"/>
      <c r="J32" s="27"/>
      <c r="N32" s="7"/>
      <c r="O32" s="7"/>
      <c r="P32" s="7"/>
      <c r="Q32" s="7"/>
      <c r="R32" s="7"/>
    </row>
    <row r="33" spans="1:18" s="39" customFormat="1" ht="16.5">
      <c r="A33" s="8"/>
      <c r="B33" s="9" t="s">
        <v>82</v>
      </c>
      <c r="C33" s="10"/>
      <c r="D33" s="10"/>
      <c r="E33" s="10"/>
      <c r="F33" s="10"/>
      <c r="G33" s="10"/>
      <c r="H33" s="10"/>
      <c r="I33" s="10"/>
      <c r="J33" s="10"/>
      <c r="N33" s="7"/>
      <c r="O33" s="7"/>
      <c r="P33" s="7"/>
      <c r="Q33" s="7"/>
      <c r="R33" s="7"/>
    </row>
    <row r="34" spans="1:18" s="39" customFormat="1" ht="16.5">
      <c r="A34" s="8"/>
      <c r="B34" s="359" t="s">
        <v>83</v>
      </c>
      <c r="C34" s="360"/>
      <c r="D34" s="360"/>
      <c r="E34" s="363"/>
      <c r="F34" s="364"/>
      <c r="G34" s="364"/>
      <c r="H34" s="364"/>
      <c r="I34" s="364"/>
      <c r="J34" s="365"/>
      <c r="N34" s="7"/>
      <c r="O34" s="7"/>
      <c r="P34" s="7"/>
      <c r="Q34" s="7"/>
      <c r="R34" s="7"/>
    </row>
    <row r="35" spans="1:18" s="39" customFormat="1" ht="16.5">
      <c r="A35" s="8"/>
      <c r="B35" s="361"/>
      <c r="C35" s="362"/>
      <c r="D35" s="362"/>
      <c r="E35" s="366"/>
      <c r="F35" s="367"/>
      <c r="G35" s="367"/>
      <c r="H35" s="367"/>
      <c r="I35" s="367"/>
      <c r="J35" s="368"/>
      <c r="N35" s="7"/>
      <c r="O35" s="7"/>
      <c r="P35" s="7"/>
      <c r="Q35" s="7"/>
      <c r="R35" s="7"/>
    </row>
    <row r="36" spans="1:18" customFormat="1" ht="14.5"/>
    <row r="37" spans="1:18" customFormat="1" ht="14.5">
      <c r="B37" s="227" t="s">
        <v>84</v>
      </c>
      <c r="C37" s="228"/>
      <c r="D37" s="228"/>
      <c r="E37" s="228"/>
      <c r="F37" s="228" t="s">
        <v>85</v>
      </c>
      <c r="G37" s="228"/>
      <c r="H37" s="228"/>
      <c r="I37" s="228"/>
      <c r="J37" s="229"/>
    </row>
    <row r="38" spans="1:18" customFormat="1" ht="40" customHeight="1">
      <c r="B38" s="233" t="s">
        <v>86</v>
      </c>
      <c r="C38" s="234"/>
      <c r="D38" s="235"/>
      <c r="E38" s="195" t="s">
        <v>58</v>
      </c>
      <c r="F38" s="236" t="s">
        <v>85</v>
      </c>
      <c r="G38" s="369"/>
      <c r="H38" s="369"/>
      <c r="I38" s="369"/>
      <c r="J38" s="369"/>
    </row>
    <row r="39" spans="1:18" customFormat="1" ht="15" customHeight="1"/>
    <row r="40" spans="1:18" customFormat="1" ht="15" customHeight="1">
      <c r="B40" s="227" t="s">
        <v>87</v>
      </c>
      <c r="C40" s="228"/>
      <c r="D40" s="228"/>
      <c r="E40" s="228"/>
      <c r="F40" s="228"/>
      <c r="G40" s="228"/>
      <c r="H40" s="228"/>
      <c r="I40" s="228"/>
      <c r="J40" s="229"/>
    </row>
    <row r="41" spans="1:18" customFormat="1" ht="27" customHeight="1">
      <c r="B41" s="237" t="s">
        <v>88</v>
      </c>
      <c r="C41" s="230"/>
      <c r="D41" s="45"/>
      <c r="E41" s="195" t="s">
        <v>58</v>
      </c>
      <c r="F41" s="230"/>
      <c r="G41" s="231"/>
      <c r="H41" s="231"/>
      <c r="I41" s="231"/>
      <c r="J41" s="232"/>
    </row>
    <row r="42" spans="1:18" customFormat="1" ht="35.25" customHeight="1">
      <c r="B42" s="370" t="s">
        <v>89</v>
      </c>
      <c r="C42" s="371"/>
      <c r="D42" s="372"/>
      <c r="E42" s="195" t="s">
        <v>58</v>
      </c>
      <c r="F42" s="24"/>
      <c r="G42" s="26"/>
      <c r="H42" s="26"/>
      <c r="I42" s="26"/>
      <c r="J42" s="21"/>
    </row>
    <row r="43" spans="1:18" customFormat="1" ht="39" customHeight="1">
      <c r="B43" s="370" t="s">
        <v>90</v>
      </c>
      <c r="C43" s="371"/>
      <c r="D43" s="372"/>
      <c r="E43" s="195" t="s">
        <v>58</v>
      </c>
      <c r="J43" s="171"/>
    </row>
    <row r="44" spans="1:18" customFormat="1" ht="46.5" customHeight="1">
      <c r="B44" s="370" t="s">
        <v>91</v>
      </c>
      <c r="C44" s="371"/>
      <c r="D44" s="372"/>
      <c r="E44" s="195" t="s">
        <v>58</v>
      </c>
      <c r="J44" s="171"/>
    </row>
    <row r="45" spans="1:18" customFormat="1" ht="54" customHeight="1">
      <c r="B45" s="373" t="s">
        <v>92</v>
      </c>
      <c r="C45" s="374"/>
      <c r="D45" s="375"/>
      <c r="E45" s="195" t="s">
        <v>58</v>
      </c>
      <c r="F45" s="115"/>
      <c r="G45" s="115"/>
      <c r="H45" s="115"/>
      <c r="I45" s="115"/>
      <c r="J45" s="116"/>
    </row>
    <row r="46" spans="1:18" customFormat="1" ht="15" customHeight="1">
      <c r="B46" s="194"/>
      <c r="C46" s="194"/>
      <c r="D46" s="194"/>
    </row>
    <row r="47" spans="1:18" customFormat="1" ht="15" hidden="1" customHeight="1">
      <c r="B47" s="227" t="s">
        <v>93</v>
      </c>
      <c r="C47" s="228"/>
      <c r="D47" s="228"/>
      <c r="E47" s="228"/>
      <c r="F47" s="228"/>
      <c r="G47" s="228"/>
      <c r="H47" s="228"/>
      <c r="I47" s="228"/>
      <c r="J47" s="229"/>
    </row>
    <row r="48" spans="1:18" customFormat="1" ht="54" hidden="1" customHeight="1">
      <c r="B48" s="376" t="s">
        <v>94</v>
      </c>
      <c r="C48" s="377"/>
      <c r="D48" s="378"/>
      <c r="E48" s="195" t="s">
        <v>58</v>
      </c>
      <c r="F48" s="238"/>
      <c r="G48" s="238"/>
      <c r="H48" s="238"/>
      <c r="I48" s="238"/>
      <c r="J48" s="239"/>
    </row>
    <row r="49" spans="2:11" customFormat="1" ht="54" hidden="1" customHeight="1">
      <c r="B49" s="373" t="s">
        <v>95</v>
      </c>
      <c r="C49" s="374"/>
      <c r="D49" s="375"/>
      <c r="E49" s="195" t="s">
        <v>58</v>
      </c>
      <c r="F49" s="197" t="s">
        <v>96</v>
      </c>
      <c r="G49" s="369"/>
      <c r="H49" s="383"/>
      <c r="I49" s="383"/>
      <c r="J49" s="384"/>
    </row>
    <row r="50" spans="2:11" s="39" customFormat="1" ht="16.5" hidden="1">
      <c r="B50" s="7"/>
      <c r="C50" s="7"/>
      <c r="D50" s="7"/>
      <c r="E50" s="7"/>
      <c r="F50" s="7"/>
      <c r="G50" s="7"/>
      <c r="H50" s="7"/>
      <c r="I50" s="7"/>
      <c r="J50" s="7"/>
      <c r="K50" s="7"/>
    </row>
    <row r="51" spans="2:11" s="39" customFormat="1" ht="14.25" customHeight="1">
      <c r="B51" s="240" t="s">
        <v>97</v>
      </c>
      <c r="C51" s="241"/>
      <c r="D51" s="241"/>
      <c r="E51" s="241"/>
      <c r="F51" s="241"/>
      <c r="G51" s="241"/>
      <c r="H51" s="241"/>
      <c r="I51" s="241"/>
      <c r="J51" s="241"/>
      <c r="K51" s="242"/>
    </row>
    <row r="52" spans="2:11" s="39" customFormat="1" ht="13">
      <c r="B52" s="350" t="s">
        <v>98</v>
      </c>
      <c r="C52" s="351"/>
      <c r="D52" s="351"/>
      <c r="E52" s="351"/>
      <c r="F52" s="351"/>
      <c r="G52" s="351"/>
      <c r="H52" s="351"/>
      <c r="I52" s="351"/>
      <c r="J52" s="351"/>
      <c r="K52" s="195" t="s">
        <v>58</v>
      </c>
    </row>
    <row r="53" spans="2:11" s="39" customFormat="1" ht="17.25" customHeight="1">
      <c r="B53" s="352"/>
      <c r="C53" s="353"/>
      <c r="D53" s="353"/>
      <c r="E53" s="353"/>
      <c r="F53" s="353"/>
      <c r="G53" s="353"/>
      <c r="H53" s="353"/>
      <c r="I53" s="353"/>
      <c r="J53" s="353"/>
      <c r="K53" s="28"/>
    </row>
    <row r="54" spans="2:11" s="39" customFormat="1" ht="17.25" customHeight="1">
      <c r="B54" s="202" t="s">
        <v>99</v>
      </c>
      <c r="C54" s="45"/>
      <c r="D54" s="45"/>
      <c r="E54" s="45"/>
      <c r="F54" s="45"/>
      <c r="G54" s="45"/>
      <c r="H54" s="45"/>
      <c r="I54" s="45"/>
      <c r="J54" s="45"/>
      <c r="K54" s="46"/>
    </row>
    <row r="55" spans="2:11" s="39" customFormat="1" ht="14">
      <c r="B55" s="203" t="s">
        <v>100</v>
      </c>
      <c r="C55" s="45"/>
      <c r="D55" s="45"/>
      <c r="E55" s="45"/>
      <c r="F55" s="45"/>
      <c r="G55" s="45"/>
      <c r="H55" s="45"/>
      <c r="I55" s="45"/>
      <c r="J55" s="45"/>
      <c r="K55" s="46"/>
    </row>
    <row r="56" spans="2:11" s="39" customFormat="1" ht="14">
      <c r="B56" s="29" t="s">
        <v>101</v>
      </c>
      <c r="C56" s="354"/>
      <c r="D56" s="354"/>
      <c r="E56" s="354"/>
      <c r="F56" s="354"/>
      <c r="G56" s="30"/>
      <c r="H56" s="30"/>
      <c r="I56" s="47"/>
      <c r="J56" s="31" t="s">
        <v>102</v>
      </c>
      <c r="K56" s="195" t="s">
        <v>58</v>
      </c>
    </row>
    <row r="57" spans="2:11" s="39" customFormat="1" ht="14">
      <c r="B57" s="32" t="s">
        <v>66</v>
      </c>
      <c r="C57" s="354"/>
      <c r="D57" s="354"/>
      <c r="E57" s="354"/>
      <c r="F57" s="354"/>
      <c r="G57" s="207"/>
      <c r="H57" s="207"/>
      <c r="I57" s="207"/>
      <c r="J57" s="208"/>
      <c r="K57" s="33"/>
    </row>
    <row r="58" spans="2:11" s="39" customFormat="1" ht="14">
      <c r="B58" s="34"/>
      <c r="C58" s="34"/>
      <c r="D58" s="34"/>
      <c r="E58" s="34"/>
      <c r="F58" s="34"/>
      <c r="G58" s="34"/>
      <c r="H58" s="34"/>
      <c r="I58" s="34"/>
      <c r="J58" s="47"/>
      <c r="K58" s="47"/>
    </row>
    <row r="59" spans="2:11" s="39" customFormat="1" ht="14.25" customHeight="1">
      <c r="B59" s="240" t="s">
        <v>103</v>
      </c>
      <c r="C59" s="241"/>
      <c r="D59" s="241"/>
      <c r="E59" s="241"/>
      <c r="F59" s="241"/>
      <c r="G59" s="241"/>
      <c r="H59" s="241"/>
      <c r="I59" s="241"/>
      <c r="J59" s="241"/>
      <c r="K59" s="242"/>
    </row>
    <row r="60" spans="2:11" s="39" customFormat="1" ht="13">
      <c r="B60" s="350" t="s">
        <v>104</v>
      </c>
      <c r="C60" s="351"/>
      <c r="D60" s="351"/>
      <c r="E60" s="351"/>
      <c r="F60" s="351"/>
      <c r="G60" s="351"/>
      <c r="H60" s="351"/>
      <c r="I60" s="351"/>
      <c r="J60" s="351"/>
      <c r="K60" s="195" t="s">
        <v>58</v>
      </c>
    </row>
    <row r="61" spans="2:11" s="39" customFormat="1" ht="14">
      <c r="B61" s="352"/>
      <c r="C61" s="353"/>
      <c r="D61" s="353"/>
      <c r="E61" s="353"/>
      <c r="F61" s="353"/>
      <c r="G61" s="353"/>
      <c r="H61" s="353"/>
      <c r="I61" s="353"/>
      <c r="J61" s="353"/>
      <c r="K61" s="35"/>
    </row>
    <row r="62" spans="2:11" s="39" customFormat="1" ht="14">
      <c r="B62" s="29" t="s">
        <v>101</v>
      </c>
      <c r="C62" s="354"/>
      <c r="D62" s="354"/>
      <c r="E62" s="354"/>
      <c r="F62" s="354"/>
      <c r="G62" s="30"/>
      <c r="H62" s="30"/>
      <c r="I62" s="30"/>
      <c r="J62" s="31" t="s">
        <v>102</v>
      </c>
      <c r="K62" s="195" t="s">
        <v>58</v>
      </c>
    </row>
    <row r="63" spans="2:11" s="39" customFormat="1" ht="14">
      <c r="B63" s="32" t="s">
        <v>66</v>
      </c>
      <c r="C63" s="354"/>
      <c r="D63" s="354"/>
      <c r="E63" s="354"/>
      <c r="F63" s="354"/>
      <c r="G63" s="207"/>
      <c r="H63" s="207"/>
      <c r="I63" s="207"/>
      <c r="J63" s="208"/>
      <c r="K63" s="209"/>
    </row>
    <row r="64" spans="2:11" s="39" customFormat="1" ht="14">
      <c r="B64" s="34"/>
      <c r="C64" s="34"/>
      <c r="D64" s="34"/>
      <c r="E64" s="34"/>
      <c r="F64" s="34"/>
      <c r="G64" s="34"/>
      <c r="H64" s="34"/>
      <c r="I64" s="34"/>
      <c r="J64" s="47"/>
      <c r="K64" s="47"/>
    </row>
    <row r="65" spans="1:18" s="39" customFormat="1" ht="14.25" customHeight="1">
      <c r="B65" s="240" t="s">
        <v>105</v>
      </c>
      <c r="C65" s="241"/>
      <c r="D65" s="241"/>
      <c r="E65" s="241"/>
      <c r="F65" s="241"/>
      <c r="G65" s="241"/>
      <c r="H65" s="241"/>
      <c r="I65" s="241"/>
      <c r="J65" s="241"/>
      <c r="K65" s="242"/>
    </row>
    <row r="66" spans="1:18" s="39" customFormat="1" ht="13">
      <c r="B66" s="355" t="s">
        <v>106</v>
      </c>
      <c r="C66" s="356"/>
      <c r="D66" s="356"/>
      <c r="E66" s="356"/>
      <c r="F66" s="356"/>
      <c r="G66" s="356"/>
      <c r="H66" s="356"/>
      <c r="I66" s="356"/>
      <c r="J66" s="356"/>
      <c r="K66" s="195" t="s">
        <v>58</v>
      </c>
    </row>
    <row r="67" spans="1:18" s="39" customFormat="1" ht="14.25" customHeight="1">
      <c r="A67" s="8"/>
      <c r="B67" s="357"/>
      <c r="C67" s="358"/>
      <c r="D67" s="358"/>
      <c r="E67" s="358"/>
      <c r="F67" s="358"/>
      <c r="G67" s="358"/>
      <c r="H67" s="358"/>
      <c r="I67" s="358"/>
      <c r="J67" s="358"/>
      <c r="K67" s="35"/>
    </row>
    <row r="68" spans="1:18" s="39" customFormat="1" ht="14.25" customHeight="1">
      <c r="B68" s="29" t="s">
        <v>101</v>
      </c>
      <c r="C68" s="354"/>
      <c r="D68" s="354"/>
      <c r="E68" s="354"/>
      <c r="F68" s="354"/>
      <c r="G68" s="30"/>
      <c r="H68" s="30"/>
      <c r="I68" s="30"/>
      <c r="J68" s="31" t="s">
        <v>102</v>
      </c>
      <c r="K68" s="195" t="s">
        <v>58</v>
      </c>
    </row>
    <row r="69" spans="1:18" s="39" customFormat="1" ht="14.25" customHeight="1">
      <c r="B69" s="32" t="s">
        <v>66</v>
      </c>
      <c r="C69" s="354"/>
      <c r="D69" s="354"/>
      <c r="E69" s="354"/>
      <c r="F69" s="354"/>
      <c r="G69" s="207"/>
      <c r="H69" s="207"/>
      <c r="I69" s="207"/>
      <c r="J69" s="208"/>
      <c r="K69" s="209"/>
      <c r="N69" s="7"/>
      <c r="O69" s="7"/>
      <c r="P69" s="7"/>
      <c r="Q69" s="7"/>
      <c r="R69" s="7"/>
    </row>
    <row r="70" spans="1:18" s="39" customFormat="1" ht="14.25" customHeight="1">
      <c r="B70" s="7"/>
      <c r="C70" s="7"/>
      <c r="D70" s="7"/>
      <c r="E70" s="7"/>
      <c r="F70" s="7"/>
      <c r="G70" s="7"/>
      <c r="H70" s="7"/>
      <c r="I70" s="7"/>
      <c r="J70" s="7"/>
      <c r="K70" s="7"/>
    </row>
    <row r="71" spans="1:18" s="39" customFormat="1" ht="14.25" customHeight="1">
      <c r="B71" s="240" t="s">
        <v>107</v>
      </c>
      <c r="C71" s="241"/>
      <c r="D71" s="241"/>
      <c r="E71" s="241"/>
      <c r="F71" s="241"/>
      <c r="G71" s="241"/>
      <c r="H71" s="241"/>
      <c r="I71" s="241"/>
      <c r="J71" s="241"/>
      <c r="K71" s="242"/>
    </row>
    <row r="72" spans="1:18" s="39" customFormat="1" ht="14.25" customHeight="1">
      <c r="B72" s="355" t="s">
        <v>108</v>
      </c>
      <c r="C72" s="356"/>
      <c r="D72" s="356"/>
      <c r="E72" s="356"/>
      <c r="F72" s="356"/>
      <c r="G72" s="356"/>
      <c r="H72" s="356"/>
      <c r="I72" s="356"/>
      <c r="J72" s="356"/>
      <c r="K72" s="195" t="s">
        <v>58</v>
      </c>
    </row>
    <row r="73" spans="1:18" s="39" customFormat="1" ht="14.25" customHeight="1">
      <c r="B73" s="357"/>
      <c r="C73" s="358"/>
      <c r="D73" s="358"/>
      <c r="E73" s="358"/>
      <c r="F73" s="358"/>
      <c r="G73" s="358"/>
      <c r="H73" s="358"/>
      <c r="I73" s="358"/>
      <c r="J73" s="358"/>
      <c r="K73" s="35"/>
    </row>
    <row r="74" spans="1:18" s="39" customFormat="1" ht="14.25" customHeight="1">
      <c r="B74" s="29" t="s">
        <v>101</v>
      </c>
      <c r="C74" s="354"/>
      <c r="D74" s="354"/>
      <c r="E74" s="354"/>
      <c r="F74" s="354"/>
      <c r="G74" s="30"/>
      <c r="H74" s="30"/>
      <c r="I74" s="30"/>
      <c r="J74" s="31" t="s">
        <v>102</v>
      </c>
      <c r="K74" s="195" t="s">
        <v>58</v>
      </c>
    </row>
    <row r="75" spans="1:18" s="39" customFormat="1" ht="14.25" customHeight="1">
      <c r="B75" s="32" t="s">
        <v>66</v>
      </c>
      <c r="C75" s="354"/>
      <c r="D75" s="354"/>
      <c r="E75" s="354"/>
      <c r="F75" s="354"/>
      <c r="G75" s="207"/>
      <c r="H75" s="207"/>
      <c r="I75" s="207"/>
      <c r="J75" s="208"/>
      <c r="K75" s="209"/>
    </row>
    <row r="76" spans="1:18" s="39" customFormat="1" ht="14.25" customHeight="1">
      <c r="B76" s="47"/>
      <c r="C76" s="47"/>
      <c r="D76" s="47"/>
      <c r="E76" s="47"/>
      <c r="F76" s="47"/>
      <c r="G76" s="47"/>
      <c r="H76" s="47"/>
      <c r="I76" s="47"/>
      <c r="J76" s="47"/>
      <c r="K76" s="47"/>
    </row>
    <row r="77" spans="1:18" ht="14.25" hidden="1" customHeight="1"/>
    <row r="78" spans="1:18" ht="14.25" hidden="1" customHeight="1"/>
    <row r="79" spans="1:18" ht="17.25" hidden="1" customHeight="1"/>
    <row r="81" ht="17.25" hidden="1" customHeight="1"/>
    <row r="82" ht="12.75" customHeight="1"/>
    <row r="83" ht="12.75" customHeight="1"/>
    <row r="84" ht="12.75" customHeight="1"/>
    <row r="85" ht="12.75" customHeight="1"/>
  </sheetData>
  <sheetProtection algorithmName="SHA-512" hashValue="aTV5+nZS5IIAQ8/+HCzGnDmq6eIs0BrRXPoTbSukU5kJd5t2CA0MHN+ayLmgsSMivQiZaFw7QALq+SfZ02L9iw==" saltValue="RxEj7SIpHfFmvxutltonIg==" spinCount="100000" sheet="1" objects="1" scenarios="1"/>
  <mergeCells count="44">
    <mergeCell ref="B49:D49"/>
    <mergeCell ref="G49:J49"/>
    <mergeCell ref="C15:D15"/>
    <mergeCell ref="F15:I15"/>
    <mergeCell ref="C16:D16"/>
    <mergeCell ref="F16:I16"/>
    <mergeCell ref="C17:D17"/>
    <mergeCell ref="F17:I17"/>
    <mergeCell ref="C24:J24"/>
    <mergeCell ref="E25:F25"/>
    <mergeCell ref="I25:J25"/>
    <mergeCell ref="B29:D29"/>
    <mergeCell ref="C18:D18"/>
    <mergeCell ref="F18:I18"/>
    <mergeCell ref="C19:D19"/>
    <mergeCell ref="F19:I19"/>
    <mergeCell ref="C14:D14"/>
    <mergeCell ref="F14:I14"/>
    <mergeCell ref="B6:J6"/>
    <mergeCell ref="C11:J11"/>
    <mergeCell ref="E12:F12"/>
    <mergeCell ref="I12:J12"/>
    <mergeCell ref="C10:J10"/>
    <mergeCell ref="B42:D42"/>
    <mergeCell ref="B43:D43"/>
    <mergeCell ref="B44:D44"/>
    <mergeCell ref="B45:D45"/>
    <mergeCell ref="B48:D48"/>
    <mergeCell ref="C23:J23"/>
    <mergeCell ref="B60:J61"/>
    <mergeCell ref="C57:F57"/>
    <mergeCell ref="C74:F74"/>
    <mergeCell ref="C75:F75"/>
    <mergeCell ref="C62:F62"/>
    <mergeCell ref="C63:F63"/>
    <mergeCell ref="B66:J67"/>
    <mergeCell ref="C68:F68"/>
    <mergeCell ref="C69:F69"/>
    <mergeCell ref="B72:J73"/>
    <mergeCell ref="B52:J53"/>
    <mergeCell ref="C56:F56"/>
    <mergeCell ref="B34:D35"/>
    <mergeCell ref="E34:J35"/>
    <mergeCell ref="G38:J38"/>
  </mergeCells>
  <conditionalFormatting sqref="C3">
    <cfRule type="cellIs" dxfId="27" priority="38" stopIfTrue="1" operator="equal">
      <formula>"Complete"</formula>
    </cfRule>
  </conditionalFormatting>
  <conditionalFormatting sqref="E29:E30">
    <cfRule type="cellIs" dxfId="26" priority="27" operator="equal">
      <formula>"No"</formula>
    </cfRule>
  </conditionalFormatting>
  <conditionalFormatting sqref="E38">
    <cfRule type="cellIs" dxfId="25" priority="20" operator="equal">
      <formula>"No"</formula>
    </cfRule>
  </conditionalFormatting>
  <conditionalFormatting sqref="K52">
    <cfRule type="cellIs" dxfId="24" priority="16" operator="equal">
      <formula>"No"</formula>
    </cfRule>
  </conditionalFormatting>
  <conditionalFormatting sqref="K56">
    <cfRule type="cellIs" dxfId="23" priority="15" operator="equal">
      <formula>"No"</formula>
    </cfRule>
  </conditionalFormatting>
  <conditionalFormatting sqref="K60">
    <cfRule type="cellIs" dxfId="22" priority="14" operator="equal">
      <formula>"No"</formula>
    </cfRule>
  </conditionalFormatting>
  <conditionalFormatting sqref="K62">
    <cfRule type="cellIs" dxfId="21" priority="13" operator="equal">
      <formula>"No"</formula>
    </cfRule>
  </conditionalFormatting>
  <conditionalFormatting sqref="K66">
    <cfRule type="cellIs" dxfId="20" priority="12" operator="equal">
      <formula>"No"</formula>
    </cfRule>
  </conditionalFormatting>
  <conditionalFormatting sqref="K68">
    <cfRule type="cellIs" dxfId="19" priority="11" operator="equal">
      <formula>"No"</formula>
    </cfRule>
  </conditionalFormatting>
  <conditionalFormatting sqref="K72">
    <cfRule type="cellIs" dxfId="18" priority="10" operator="equal">
      <formula>"No"</formula>
    </cfRule>
  </conditionalFormatting>
  <conditionalFormatting sqref="K74">
    <cfRule type="cellIs" dxfId="17" priority="9" operator="equal">
      <formula>"No"</formula>
    </cfRule>
  </conditionalFormatting>
  <conditionalFormatting sqref="E31">
    <cfRule type="cellIs" dxfId="16" priority="8" operator="equal">
      <formula>"No"</formula>
    </cfRule>
  </conditionalFormatting>
  <conditionalFormatting sqref="E41">
    <cfRule type="cellIs" dxfId="15" priority="7" operator="equal">
      <formula>"No"</formula>
    </cfRule>
  </conditionalFormatting>
  <conditionalFormatting sqref="E42">
    <cfRule type="cellIs" dxfId="14" priority="6" operator="equal">
      <formula>"No"</formula>
    </cfRule>
  </conditionalFormatting>
  <conditionalFormatting sqref="E43:E45">
    <cfRule type="cellIs" dxfId="13" priority="5" operator="equal">
      <formula>"No"</formula>
    </cfRule>
  </conditionalFormatting>
  <conditionalFormatting sqref="E49">
    <cfRule type="cellIs" dxfId="12" priority="1" operator="equal">
      <formula>"No"</formula>
    </cfRule>
  </conditionalFormatting>
  <conditionalFormatting sqref="E48">
    <cfRule type="cellIs" dxfId="11" priority="2" operator="equal">
      <formula>"No"</formula>
    </cfRule>
  </conditionalFormatting>
  <dataValidations xWindow="508" yWindow="907" count="17">
    <dataValidation type="whole" allowBlank="1" showInputMessage="1" showErrorMessage="1" error="Please enter 10 numbers without punctuation" prompt="Please enter numbers only." sqref="C17:D18 F17:I18" xr:uid="{00000000-0002-0000-0000-000000000000}">
      <formula1>0</formula1>
      <formula2>9999999999</formula2>
    </dataValidation>
    <dataValidation type="whole" operator="greaterThan" allowBlank="1" showInputMessage="1" showErrorMessage="1" error="Please enter numbers without punctuation" prompt="Please enter numbers only." sqref="JG16:JH17 TC16:TD17 ACY16:ACZ17 AMU16:AMV17 AWQ16:AWR17 BGM16:BGN17 BQI16:BQJ17 CAE16:CAF17 CKA16:CKB17 CTW16:CTX17 DDS16:DDT17 DNO16:DNP17 DXK16:DXL17 EHG16:EHH17 ERC16:ERD17 FAY16:FAZ17 FKU16:FKV17 FUQ16:FUR17 GEM16:GEN17 GOI16:GOJ17 GYE16:GYF17 HIA16:HIB17 HRW16:HRX17 IBS16:IBT17 ILO16:ILP17 IVK16:IVL17 JFG16:JFH17 JPC16:JPD17 JYY16:JYZ17 KIU16:KIV17 KSQ16:KSR17 LCM16:LCN17 LMI16:LMJ17 LWE16:LWF17 MGA16:MGB17 MPW16:MPX17 MZS16:MZT17 NJO16:NJP17 NTK16:NTL17 ODG16:ODH17 ONC16:OND17 OWY16:OWZ17 PGU16:PGV17 PQQ16:PQR17 QAM16:QAN17 QKI16:QKJ17 QUE16:QUF17 REA16:REB17 RNW16:RNX17 RXS16:RXT17 SHO16:SHP17 SRK16:SRL17 TBG16:TBH17 TLC16:TLD17 TUY16:TUZ17 UEU16:UEV17 UOQ16:UOR17 UYM16:UYN17 VII16:VIJ17 VSE16:VSF17 WCA16:WCB17 WLW16:WLX17 WVS16:WVT17 JJ16:JM17 TF16:TI17 ADB16:ADE17 AMX16:ANA17 AWT16:AWW17 BGP16:BGS17 BQL16:BQO17 CAH16:CAK17 CKD16:CKG17 CTZ16:CUC17 DDV16:DDY17 DNR16:DNU17 DXN16:DXQ17 EHJ16:EHM17 ERF16:ERI17 FBB16:FBE17 FKX16:FLA17 FUT16:FUW17 GEP16:GES17 GOL16:GOO17 GYH16:GYK17 HID16:HIG17 HRZ16:HSC17 IBV16:IBY17 ILR16:ILU17 IVN16:IVQ17 JFJ16:JFM17 JPF16:JPI17 JZB16:JZE17 KIX16:KJA17 KST16:KSW17 LCP16:LCS17 LML16:LMO17 LWH16:LWK17 MGD16:MGG17 MPZ16:MQC17 MZV16:MZY17 NJR16:NJU17 NTN16:NTQ17 ODJ16:ODM17 ONF16:ONI17 OXB16:OXE17 PGX16:PHA17 PQT16:PQW17 QAP16:QAS17 QKL16:QKO17 QUH16:QUK17 RED16:REG17 RNZ16:ROC17 RXV16:RXY17 SHR16:SHU17 SRN16:SRQ17 TBJ16:TBM17 TLF16:TLI17 TVB16:TVE17 UEX16:UFA17 UOT16:UOW17 UYP16:UYS17 VIL16:VIO17 VSH16:VSK17 WCD16:WCG17 WLZ16:WMC17 WVV16:WVY17" xr:uid="{00000000-0002-0000-0000-000001000000}">
      <formula1>0</formula1>
    </dataValidation>
    <dataValidation type="whole" allowBlank="1" showInputMessage="1" showErrorMessage="1" error="No more than nine numeric characters without punctuation are permitted.   The format will be xxxxx if you enter 5 characters, and xxxxx-xxxx if you enter 9 characters." sqref="WLT11 JM11:JN11 TI11:TJ11 ADE11:ADF11 ANA11:ANB11 AWW11:AWX11 BGS11:BGT11 BQO11:BQP11 CAK11:CAL11 CKG11:CKH11 CUC11:CUD11 DDY11:DDZ11 DNU11:DNV11 DXQ11:DXR11 EHM11:EHN11 ERI11:ERJ11 FBE11:FBF11 FLA11:FLB11 FUW11:FUX11 GES11:GET11 GOO11:GOP11 GYK11:GYL11 HIG11:HIH11 HSC11:HSD11 IBY11:IBZ11 ILU11:ILV11 IVQ11:IVR11 JFM11:JFN11 JPI11:JPJ11 JZE11:JZF11 KJA11:KJB11 KSW11:KSX11 LCS11:LCT11 LMO11:LMP11 LWK11:LWL11 MGG11:MGH11 MQC11:MQD11 MZY11:MZZ11 NJU11:NJV11 NTQ11:NTR11 ODM11:ODN11 ONI11:ONJ11 OXE11:OXF11 PHA11:PHB11 PQW11:PQX11 QAS11:QAT11 QKO11:QKP11 QUK11:QUL11 REG11:REH11 ROC11:ROD11 RXY11:RXZ11 SHU11:SHV11 SRQ11:SRR11 TBM11:TBN11 TLI11:TLJ11 TVE11:TVF11 UFA11:UFB11 UOW11:UOX11 UYS11:UYT11 VIO11:VIP11 VSK11:VSL11 WCG11:WCH11 WMC11:WMD11 WVY11:WVZ11 WVP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xr:uid="{00000000-0002-0000-0000-000002000000}">
      <formula1>1</formula1>
      <formula2>999999999</formula2>
    </dataValidation>
    <dataValidation type="date" operator="greaterThanOrEqual" allowBlank="1" showDropDown="1" showInputMessage="1" showErrorMessage="1" error="Only dates since 1/1/1950 in the format xx/xx/xxxx are acceptable" prompt="Only dates since 1/1/1950 in the format xx/xx/xxxx are acceptable" sqref="TA71:TB76 ACW71:ACX76 AMS71:AMT76 AWO71:AWP76 BGK71:BGL76 BQG71:BQH76 CAC71:CAD76 CJY71:CJZ76 CTU71:CTV76 DDQ71:DDR76 DNM71:DNN76 DXI71:DXJ76 EHE71:EHF76 ERA71:ERB76 FAW71:FAX76 FKS71:FKT76 FUO71:FUP76 GEK71:GEL76 GOG71:GOH76 GYC71:GYD76 HHY71:HHZ76 HRU71:HRV76 IBQ71:IBR76 ILM71:ILN76 IVI71:IVJ76 JFE71:JFF76 JPA71:JPB76 JYW71:JYX76 KIS71:KIT76 KSO71:KSP76 LCK71:LCL76 LMG71:LMH76 LWC71:LWD76 MFY71:MFZ76 MPU71:MPV76 MZQ71:MZR76 NJM71:NJN76 NTI71:NTJ76 ODE71:ODF76 ONA71:ONB76 OWW71:OWX76 PGS71:PGT76 PQO71:PQP76 QAK71:QAL76 QKG71:QKH76 QUC71:QUD76 RDY71:RDZ76 RNU71:RNV76 RXQ71:RXR76 SHM71:SHN76 SRI71:SRJ76 TBE71:TBF76 TLA71:TLB76 TUW71:TUX76 UES71:UET76 UOO71:UOP76 UYK71:UYL76 VIG71:VIH76 VSC71:VSD76 WBY71:WBZ76 WLU71:WLV76 WVQ71:WVR76 JE71:JF76" xr:uid="{00000000-0002-0000-0000-000003000000}">
      <formula1>18264</formula1>
    </dataValidation>
    <dataValidation type="list" allowBlank="1" showInputMessage="1" showErrorMessage="1" sqref="WCC65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WVU65 JI59 TE59 ADA59 AMW59 AWS59 BGO59 BQK59 CAG59 CKC59 CTY59 DDU59 DNQ59 DXM59 EHI59 ERE59 FBA59 FKW59 FUS59 GEO59 GOK59 GYG59 HIC59 HRY59 IBU59 ILQ59 IVM59 JFI59 JPE59 JZA59 KIW59 KSS59 LCO59 LMK59 LWG59 MGC59 MPY59 MZU59 NJQ59 NTM59 ODI59 ONE59 OXA59 PGW59 PQS59 QAO59 QKK59 QUG59 REC59 RNY59 RXU59 SHQ59 SRM59 TBI59 TLE59 TVA59 UEW59 UOS59 UYO59 VIK59 VSG59 WCC59 WLY59 WVU59 WLY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xr:uid="{00000000-0002-0000-0000-000004000000}">
      <formula1>"&lt;Choose&gt;,Yes"</formula1>
    </dataValidation>
    <dataValidation type="list" allowBlank="1" showInputMessage="1" showErrorMessage="1" sqref="SX71:SX76 ACT71:ACT76 AMP71:AMP76 AWL71:AWL76 BGH71:BGH76 BQD71:BQD76 BZZ71:BZZ76 CJV71:CJV76 CTR71:CTR76 DDN71:DDN76 DNJ71:DNJ76 DXF71:DXF76 EHB71:EHB76 EQX71:EQX76 FAT71:FAT76 FKP71:FKP76 FUL71:FUL76 GEH71:GEH76 GOD71:GOD76 GXZ71:GXZ76 HHV71:HHV76 HRR71:HRR76 IBN71:IBN76 ILJ71:ILJ76 IVF71:IVF76 JFB71:JFB76 JOX71:JOX76 JYT71:JYT76 KIP71:KIP76 KSL71:KSL76 LCH71:LCH76 LMD71:LMD76 LVZ71:LVZ76 MFV71:MFV76 MPR71:MPR76 MZN71:MZN76 NJJ71:NJJ76 NTF71:NTF76 ODB71:ODB76 OMX71:OMX76 OWT71:OWT76 PGP71:PGP76 PQL71:PQL76 QAH71:QAH76 QKD71:QKD76 QTZ71:QTZ76 RDV71:RDV76 RNR71:RNR76 RXN71:RXN76 SHJ71:SHJ76 SRF71:SRF76 TBB71:TBB76 TKX71:TKX76 TUT71:TUT76 UEP71:UEP76 UOL71:UOL76 UYH71:UYH76 VID71:VID76 VRZ71:VRZ76 WBV71:WBV76 WLR71:WLR76 WVN71:WVN76 JB71:JB76" xr:uid="{00000000-0002-0000-0000-000005000000}">
      <formula1>PVTechType</formula1>
    </dataValidation>
    <dataValidation allowBlank="1" showDropDown="1" showInputMessage="1" showErrorMessage="1" error="Please enter a proper data type" sqref="TI71:TJ76 ADE71:ADF76 ANA71:ANB76 AWW71:AWX76 BGS71:BGT76 BQO71:BQP76 CAK71:CAL76 CKG71:CKH76 CUC71:CUD76 DDY71:DDZ76 DNU71:DNV76 DXQ71:DXR76 EHM71:EHN76 ERI71:ERJ76 FBE71:FBF76 FLA71:FLB76 FUW71:FUX76 GES71:GET76 GOO71:GOP76 GYK71:GYL76 HIG71:HIH76 HSC71:HSD76 IBY71:IBZ76 ILU71:ILV76 IVQ71:IVR76 JFM71:JFN76 JPI71:JPJ76 JZE71:JZF76 KJA71:KJB76 KSW71:KSX76 LCS71:LCT76 LMO71:LMP76 LWK71:LWL76 MGG71:MGH76 MQC71:MQD76 MZY71:MZZ76 NJU71:NJV76 NTQ71:NTR76 ODM71:ODN76 ONI71:ONJ76 OXE71:OXF76 PHA71:PHB76 PQW71:PQX76 QAS71:QAT76 QKO71:QKP76 QUK71:QUL76 REG71:REH76 ROC71:ROD76 RXY71:RXZ76 SHU71:SHV76 SRQ71:SRR76 TBM71:TBN76 TLI71:TLJ76 TVE71:TVF76 UFA71:UFB76 UOW71:UOX76 UYS71:UYT76 VIO71:VIP76 VSK71:VSL76 WCG71:WCH76 WMC71:WMD76 WVY71:WVZ76 JM71:JN76" xr:uid="{00000000-0002-0000-0000-000006000000}"/>
    <dataValidation type="list" allowBlank="1" showInputMessage="1" showErrorMessage="1" sqref="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JH71:JH76" xr:uid="{00000000-0002-0000-0000-000007000000}">
      <formula1>statelist</formula1>
    </dataValidation>
    <dataValidation allowBlank="1" showInputMessage="1" showErrorMessage="1" promptTitle="Technology Type" prompt="Enter type of technology (i.e. Biomass, Solar or Wind)" sqref="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xr:uid="{00000000-0002-0000-0000-000008000000}"/>
    <dataValidation type="decimal" operator="greaterThanOrEqual" allowBlank="1" showDropDown="1" showInputMessage="1" showErrorMessage="1" error="Enter a decimal no less than .5" prompt="Enter a decimal no less than .5" sqref="SZ71:SZ76 ACV71:ACV76 AMR71:AMR76 AWN71:AWN76 BGJ71:BGJ76 BQF71:BQF76 CAB71:CAB76 CJX71:CJX76 CTT71:CTT76 DDP71:DDP76 DNL71:DNL76 DXH71:DXH76 EHD71:EHD76 EQZ71:EQZ76 FAV71:FAV76 FKR71:FKR76 FUN71:FUN76 GEJ71:GEJ76 GOF71:GOF76 GYB71:GYB76 HHX71:HHX76 HRT71:HRT76 IBP71:IBP76 ILL71:ILL76 IVH71:IVH76 JFD71:JFD76 JOZ71:JOZ76 JYV71:JYV76 KIR71:KIR76 KSN71:KSN76 LCJ71:LCJ76 LMF71:LMF76 LWB71:LWB76 MFX71:MFX76 MPT71:MPT76 MZP71:MZP76 NJL71:NJL76 NTH71:NTH76 ODD71:ODD76 OMZ71:OMZ76 OWV71:OWV76 PGR71:PGR76 PQN71:PQN76 QAJ71:QAJ76 QKF71:QKF76 QUB71:QUB76 RDX71:RDX76 RNT71:RNT76 RXP71:RXP76 SHL71:SHL76 SRH71:SRH76 TBD71:TBD76 TKZ71:TKZ76 TUV71:TUV76 UER71:UER76 UON71:UON76 UYJ71:UYJ76 VIF71:VIF76 VSB71:VSB76 WBX71:WBX76 WLT71:WLT76 WVP71:WVP76 JD71:JD76" xr:uid="{00000000-0002-0000-0000-000009000000}">
      <formula1>0.5</formula1>
    </dataValidation>
    <dataValidation type="whole" allowBlank="1" showDropDown="1" showInputMessage="1" showErrorMessage="1" error="No more than nine numeric characters without punctuation are permitted.   The format will be xxxxx if you enter 5 characters, and xxxxx-xxxx if you enter 9 characters." prompt="Only 5-digit zip coded are acceptable" sqref="TF71:TF76 ADB71:ADB76 AMX71:AMX76 AWT71:AWT76 BGP71:BGP76 BQL71:BQL76 CAH71:CAH76 CKD71:CKD76 CTZ71:CTZ76 DDV71:DDV76 DNR71:DNR76 DXN71:DXN76 EHJ71:EHJ76 ERF71:ERF76 FBB71:FBB76 FKX71:FKX76 FUT71:FUT76 GEP71:GEP76 GOL71:GOL76 GYH71:GYH76 HID71:HID76 HRZ71:HRZ76 IBV71:IBV76 ILR71:ILR76 IVN71:IVN76 JFJ71:JFJ76 JPF71:JPF76 JZB71:JZB76 KIX71:KIX76 KST71:KST76 LCP71:LCP76 LML71:LML76 LWH71:LWH76 MGD71:MGD76 MPZ71:MPZ76 MZV71:MZV76 NJR71:NJR76 NTN71:NTN76 ODJ71:ODJ76 ONF71:ONF76 OXB71:OXB76 PGX71:PGX76 PQT71:PQT76 QAP71:QAP76 QKL71:QKL76 QUH71:QUH76 RED71:RED76 RNZ71:RNZ76 RXV71:RXV76 SHR71:SHR76 SRN71:SRN76 TBJ71:TBJ76 TLF71:TLF76 TVB71:TVB76 UEX71:UEX76 UOT71:UOT76 UYP71:UYP76 VIL71:VIL76 VSH71:VSH76 WCD71:WCD76 WLZ71:WLZ76 WVV71:WVV76 JJ71:JJ76" xr:uid="{00000000-0002-0000-0000-00000A000000}">
      <formula1>1</formula1>
      <formula2>999999999</formula2>
    </dataValidation>
    <dataValidation type="decimal" allowBlank="1" showDropDown="1" showInputMessage="1" showErrorMessage="1" error="Please enter in decimal degrees a number up to 8 decimal points between -45 and -135." prompt="Please enter Longitude in decimal degrees (rather than in minutes and seconds) between -45 and -135." sqref="TG71:TG76 ADC71:ADC76 AMY71:AMY76 AWU71:AWU76 BGQ71:BGQ76 BQM71:BQM76 CAI71:CAI76 CKE71:CKE76 CUA71:CUA76 DDW71:DDW76 DNS71:DNS76 DXO71:DXO76 EHK71:EHK76 ERG71:ERG76 FBC71:FBC76 FKY71:FKY76 FUU71:FUU76 GEQ71:GEQ76 GOM71:GOM76 GYI71:GYI76 HIE71:HIE76 HSA71:HSA76 IBW71:IBW76 ILS71:ILS76 IVO71:IVO76 JFK71:JFK76 JPG71:JPG76 JZC71:JZC76 KIY71:KIY76 KSU71:KSU76 LCQ71:LCQ76 LMM71:LMM76 LWI71:LWI76 MGE71:MGE76 MQA71:MQA76 MZW71:MZW76 NJS71:NJS76 NTO71:NTO76 ODK71:ODK76 ONG71:ONG76 OXC71:OXC76 PGY71:PGY76 PQU71:PQU76 QAQ71:QAQ76 QKM71:QKM76 QUI71:QUI76 REE71:REE76 ROA71:ROA76 RXW71:RXW76 SHS71:SHS76 SRO71:SRO76 TBK71:TBK76 TLG71:TLG76 TVC71:TVC76 UEY71:UEY76 UOU71:UOU76 UYQ71:UYQ76 VIM71:VIM76 VSI71:VSI76 WCE71:WCE76 WMA71:WMA76 WVW71:WVW76 JK71:JK76" xr:uid="{00000000-0002-0000-0000-00000B000000}">
      <formula1>-135</formula1>
      <formula2>-45</formula2>
    </dataValidation>
    <dataValidation type="decimal" allowBlank="1" showDropDown="1" showInputMessage="1" showErrorMessage="1" error="Please enter in decimal degrees a number up to 8 decimal points between +15 and +60." prompt="Please enter Latitude in decimal degrees (rather than in minutes and seconds) between +15 and +60." sqref="TH71:TH76 ADD71:ADD76 AMZ71:AMZ76 AWV71:AWV76 BGR71:BGR76 BQN71:BQN76 CAJ71:CAJ76 CKF71:CKF76 CUB71:CUB76 DDX71:DDX76 DNT71:DNT76 DXP71:DXP76 EHL71:EHL76 ERH71:ERH76 FBD71:FBD76 FKZ71:FKZ76 FUV71:FUV76 GER71:GER76 GON71:GON76 GYJ71:GYJ76 HIF71:HIF76 HSB71:HSB76 IBX71:IBX76 ILT71:ILT76 IVP71:IVP76 JFL71:JFL76 JPH71:JPH76 JZD71:JZD76 KIZ71:KIZ76 KSV71:KSV76 LCR71:LCR76 LMN71:LMN76 LWJ71:LWJ76 MGF71:MGF76 MQB71:MQB76 MZX71:MZX76 NJT71:NJT76 NTP71:NTP76 ODL71:ODL76 ONH71:ONH76 OXD71:OXD76 PGZ71:PGZ76 PQV71:PQV76 QAR71:QAR76 QKN71:QKN76 QUJ71:QUJ76 REF71:REF76 ROB71:ROB76 RXX71:RXX76 SHT71:SHT76 SRP71:SRP76 TBL71:TBL76 TLH71:TLH76 TVD71:TVD76 UEZ71:UEZ76 UOV71:UOV76 UYR71:UYR76 VIN71:VIN76 VSJ71:VSJ76 WCF71:WCF76 WMB71:WMB76 WVX71:WVX76 JL71:JL76" xr:uid="{00000000-0002-0000-0000-00000C000000}">
      <formula1>15</formula1>
      <formula2>60</formula2>
    </dataValidation>
    <dataValidation type="list" allowBlank="1" showInputMessage="1" showErrorMessage="1" sqref="E12:F12 E25:F25" xr:uid="{00000000-0002-0000-0000-00000D000000}">
      <formula1>rngState</formula1>
    </dataValidation>
    <dataValidation allowBlank="1" showInputMessage="1" showErrorMessage="1" error="No more than nine numeric characters without punctuation are permitted.   The format will be xxxxx if you enter 5 characters, and xxxxx-xxxx if you enter 9 characters." sqref="I12:J12 I25:J25" xr:uid="{00000000-0002-0000-0000-00000F000000}"/>
    <dataValidation type="list" allowBlank="1" showInputMessage="1" showErrorMessage="1" sqref="K62 K68 K72 K74 K66 K52 K56 K60" xr:uid="{E9367835-0AB3-4BE9-801B-B7BBF4E23F8A}">
      <formula1>"&lt;Choose One&gt;,Yes"</formula1>
    </dataValidation>
    <dataValidation type="list" allowBlank="1" showInputMessage="1" showErrorMessage="1" sqref="E38 E29:E31 E41:E45 E48:E49" xr:uid="{067BCA9C-94D3-4E2E-BCEE-E7B5D32BECF5}">
      <formula1>"&lt;Choose One&gt;,Yes,No"</formula1>
    </dataValidation>
  </dataValidations>
  <pageMargins left="0.7" right="0.7" top="0.75" bottom="0.75" header="0.3" footer="0.3"/>
  <pageSetup paperSize="5" scale="40" orientation="landscape" r:id="rId1"/>
  <headerFooter>
    <oddFooter>&amp;C&amp;1#&amp;"Calibri"&amp;12&amp;K000000Internal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ksOfferForm">
    <tabColor rgb="FF00B0F0"/>
  </sheetPr>
  <dimension ref="A1:BU88"/>
  <sheetViews>
    <sheetView zoomScale="85" zoomScaleNormal="85" workbookViewId="0">
      <selection activeCell="B2" sqref="B2"/>
    </sheetView>
  </sheetViews>
  <sheetFormatPr defaultColWidth="0" defaultRowHeight="14.5" zeroHeight="1"/>
  <cols>
    <col min="1" max="1" width="2" style="36" customWidth="1"/>
    <col min="2" max="2" width="15.26953125" style="36" customWidth="1"/>
    <col min="3" max="3" width="42.7265625" style="36" customWidth="1"/>
    <col min="4" max="4" width="30" style="36" customWidth="1"/>
    <col min="5" max="5" width="15.7265625" style="36" customWidth="1"/>
    <col min="6" max="6" width="20" style="36" customWidth="1"/>
    <col min="7" max="7" width="45.453125" style="36" customWidth="1"/>
    <col min="8" max="8" width="15.7265625" style="36" customWidth="1"/>
    <col min="9" max="9" width="29.1796875" style="36" customWidth="1"/>
    <col min="10" max="10" width="15.7265625" style="36" customWidth="1"/>
    <col min="11" max="34" width="8.7265625" style="36" customWidth="1"/>
    <col min="35" max="35" width="9.453125" style="36" customWidth="1"/>
    <col min="36" max="36" width="22.26953125" style="36" hidden="1" customWidth="1"/>
    <col min="37" max="37" width="15.1796875" style="36" hidden="1" customWidth="1"/>
    <col min="38" max="38" width="15.1796875" style="36" customWidth="1"/>
    <col min="39" max="39" width="19.26953125" style="36" customWidth="1"/>
    <col min="40" max="40" width="22.7265625" style="36" customWidth="1"/>
    <col min="41" max="42" width="29.7265625" style="36" customWidth="1"/>
    <col min="43" max="50" width="15.1796875" style="36" customWidth="1"/>
    <col min="51" max="51" width="17.54296875" style="36" customWidth="1"/>
    <col min="52" max="53" width="8.81640625" style="36" hidden="1" customWidth="1"/>
    <col min="54" max="54" width="15.7265625" style="36" hidden="1" customWidth="1"/>
    <col min="55" max="55" width="15.54296875" style="36" hidden="1" customWidth="1"/>
    <col min="56" max="56" width="14.453125" style="36" hidden="1" customWidth="1"/>
    <col min="57" max="72" width="8.81640625" style="36" hidden="1" customWidth="1"/>
    <col min="73" max="73" width="24.7265625" style="36" hidden="1" customWidth="1"/>
    <col min="74" max="16384" width="8.81640625" style="36" hidden="1"/>
  </cols>
  <sheetData>
    <row r="1" spans="1:56" ht="49.9" customHeight="1">
      <c r="A1" s="48"/>
      <c r="B1" s="50"/>
      <c r="C1" s="50"/>
      <c r="D1" s="70" t="s">
        <v>109</v>
      </c>
      <c r="E1"/>
      <c r="F1" s="51"/>
      <c r="G1" s="50"/>
      <c r="I1" s="50"/>
      <c r="J1" s="50"/>
      <c r="K1" s="48"/>
      <c r="L1" s="48"/>
      <c r="M1" s="48"/>
      <c r="N1" s="48"/>
      <c r="O1" s="48"/>
      <c r="P1" s="48"/>
      <c r="Q1" s="48"/>
      <c r="R1" s="48"/>
      <c r="S1" s="48"/>
      <c r="T1" s="48"/>
      <c r="U1" s="48"/>
      <c r="V1" s="48"/>
      <c r="W1" s="48"/>
      <c r="X1" s="48"/>
      <c r="Y1" s="48"/>
      <c r="Z1" s="48"/>
      <c r="AA1" s="48"/>
      <c r="AB1" s="48"/>
      <c r="AC1" s="48"/>
      <c r="AD1" s="48"/>
      <c r="AE1" s="48"/>
      <c r="AF1" s="48"/>
      <c r="AG1" s="48"/>
      <c r="AH1" s="48"/>
      <c r="AI1" s="48"/>
      <c r="AJ1" s="92" t="s">
        <v>110</v>
      </c>
      <c r="AK1" s="48"/>
      <c r="AL1" s="48"/>
      <c r="AM1" s="48"/>
      <c r="AN1" s="48"/>
      <c r="AO1" s="48"/>
      <c r="AP1" s="48"/>
      <c r="AQ1" s="48"/>
      <c r="AR1" s="48"/>
      <c r="AS1" s="48"/>
      <c r="AT1" s="48"/>
      <c r="AU1" s="48"/>
      <c r="AV1" s="48"/>
      <c r="AW1" s="48"/>
      <c r="AX1" s="48"/>
      <c r="AY1" s="48"/>
    </row>
    <row r="2" spans="1:56" ht="18">
      <c r="A2" s="48"/>
      <c r="B2" s="51" t="s">
        <v>111</v>
      </c>
      <c r="C2" s="51"/>
      <c r="D2" s="51"/>
      <c r="E2" s="51"/>
      <c r="F2" s="51"/>
      <c r="G2" s="51"/>
      <c r="H2" s="51"/>
      <c r="I2" s="51"/>
      <c r="J2" s="51"/>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row>
    <row r="3" spans="1:56" ht="10.9" customHeight="1">
      <c r="A3" s="48"/>
      <c r="B3" s="51"/>
      <c r="C3" s="51"/>
      <c r="D3" s="51"/>
      <c r="E3" s="51"/>
      <c r="F3" s="51"/>
      <c r="G3" s="51"/>
      <c r="H3" s="51"/>
      <c r="I3" s="51"/>
      <c r="J3" s="51"/>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row>
    <row r="4" spans="1:56" ht="18">
      <c r="A4" s="48"/>
      <c r="B4" s="52" t="s">
        <v>112</v>
      </c>
      <c r="C4" s="52"/>
      <c r="D4" s="52"/>
      <c r="E4" s="51"/>
      <c r="F4" s="51"/>
      <c r="G4" s="51"/>
      <c r="H4" s="51"/>
      <c r="I4" s="51"/>
      <c r="J4" s="51"/>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row>
    <row r="5" spans="1:56" ht="18">
      <c r="A5" s="48"/>
      <c r="B5" s="53" t="s">
        <v>415</v>
      </c>
      <c r="C5" s="53"/>
      <c r="D5" s="53"/>
      <c r="E5" s="51"/>
      <c r="F5" s="51"/>
      <c r="G5" s="51"/>
      <c r="H5" s="51"/>
      <c r="I5" s="51"/>
      <c r="J5" s="51"/>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row>
    <row r="6" spans="1:56" ht="18">
      <c r="A6" s="48"/>
      <c r="B6" s="53" t="s">
        <v>113</v>
      </c>
      <c r="C6" s="53"/>
      <c r="D6" s="53"/>
      <c r="E6" s="51"/>
      <c r="F6" s="51"/>
      <c r="G6" s="51"/>
      <c r="H6" s="51"/>
      <c r="I6" s="51"/>
      <c r="J6" s="51"/>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row>
    <row r="7" spans="1:56" ht="18">
      <c r="A7" s="48"/>
      <c r="B7" s="53" t="s">
        <v>114</v>
      </c>
      <c r="C7" s="53"/>
      <c r="D7" s="53"/>
      <c r="E7" s="51"/>
      <c r="F7" s="51"/>
      <c r="G7" s="51"/>
      <c r="H7" s="51"/>
      <c r="I7" s="51"/>
      <c r="J7" s="51"/>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row>
    <row r="8" spans="1:56" ht="18">
      <c r="A8" s="48"/>
      <c r="B8" s="204" t="s">
        <v>416</v>
      </c>
      <c r="C8" s="53"/>
      <c r="D8" s="53"/>
      <c r="E8" s="51"/>
      <c r="F8" s="51"/>
      <c r="G8" s="51"/>
      <c r="H8" s="51"/>
      <c r="I8" s="51"/>
      <c r="J8" s="51"/>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row>
    <row r="9" spans="1:56" ht="20.5">
      <c r="A9" s="48"/>
      <c r="B9" s="53" t="s">
        <v>417</v>
      </c>
      <c r="C9" s="48"/>
      <c r="D9" s="52"/>
      <c r="E9" s="51"/>
      <c r="F9" s="51"/>
      <c r="G9" s="69" t="str">
        <f>IF(LEN('Participant Information'!C10)&gt;0,'Participant Information'!C10,"")</f>
        <v/>
      </c>
      <c r="H9" s="51"/>
      <c r="I9" s="51"/>
      <c r="J9" s="51"/>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row>
    <row r="10" spans="1:56" s="37" customFormat="1" ht="18">
      <c r="A10" s="49"/>
      <c r="B10" s="49"/>
      <c r="C10" s="54" t="s">
        <v>115</v>
      </c>
      <c r="D10" s="52"/>
      <c r="E10" s="51"/>
      <c r="F10" s="49"/>
      <c r="G10" s="62"/>
      <c r="H10" s="51"/>
      <c r="I10" s="51"/>
      <c r="J10" s="51"/>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row>
    <row r="11" spans="1:56" s="37" customFormat="1" ht="18">
      <c r="A11" s="49"/>
      <c r="B11" s="49"/>
      <c r="C11" s="79" t="s">
        <v>116</v>
      </c>
      <c r="D11" s="52"/>
      <c r="E11"/>
      <c r="F11" s="49"/>
      <c r="G11" s="49"/>
      <c r="H11" s="51"/>
      <c r="I11" s="51"/>
      <c r="J11" s="51"/>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row>
    <row r="12" spans="1:56" s="37" customFormat="1" ht="30" customHeight="1">
      <c r="A12" s="49"/>
      <c r="B12" s="49"/>
      <c r="C12" s="243" t="s">
        <v>117</v>
      </c>
      <c r="D12" s="52"/>
      <c r="E12" s="51"/>
      <c r="F12" s="49"/>
      <c r="G12" s="49"/>
      <c r="H12" s="51"/>
      <c r="I12" s="51"/>
      <c r="J12" s="51"/>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391" t="s">
        <v>118</v>
      </c>
      <c r="AS12" s="391"/>
      <c r="AT12" s="391"/>
      <c r="AU12" s="391"/>
      <c r="AV12" s="391"/>
      <c r="AW12" s="391"/>
      <c r="AX12" s="391"/>
      <c r="AY12" s="391"/>
    </row>
    <row r="13" spans="1:56" s="37" customFormat="1" ht="29.25" customHeight="1">
      <c r="A13" s="49"/>
      <c r="B13" s="49"/>
      <c r="C13" s="55"/>
      <c r="D13" s="52"/>
      <c r="E13"/>
      <c r="F13" s="49"/>
      <c r="G13" s="49"/>
      <c r="H13" s="51"/>
      <c r="I13" s="51"/>
      <c r="J13" s="51"/>
      <c r="K13" s="56"/>
      <c r="L13" s="56"/>
      <c r="M13" s="56"/>
      <c r="N13" s="56"/>
      <c r="O13" s="56"/>
      <c r="P13" s="56"/>
      <c r="Q13" s="56"/>
      <c r="R13" s="56"/>
      <c r="S13" s="56"/>
      <c r="T13" s="56"/>
      <c r="U13" s="56"/>
      <c r="V13" s="56"/>
      <c r="W13" s="49"/>
      <c r="X13" s="49"/>
      <c r="Y13" s="49"/>
      <c r="Z13" s="49"/>
      <c r="AA13" s="49"/>
      <c r="AB13" s="49"/>
      <c r="AC13" s="49"/>
      <c r="AD13" s="49"/>
      <c r="AE13" s="49"/>
      <c r="AF13" s="49"/>
      <c r="AG13" s="49"/>
      <c r="AH13" s="49"/>
      <c r="AI13" s="49"/>
      <c r="AJ13" s="49"/>
      <c r="AK13" s="49"/>
      <c r="AL13" s="49"/>
      <c r="AM13" s="49"/>
      <c r="AN13" s="49"/>
      <c r="AO13" s="49"/>
      <c r="AP13" s="49"/>
      <c r="AQ13" s="49"/>
      <c r="AR13" s="391"/>
      <c r="AS13" s="391"/>
      <c r="AT13" s="391"/>
      <c r="AU13" s="391"/>
      <c r="AV13" s="391"/>
      <c r="AW13" s="391"/>
      <c r="AX13" s="391"/>
      <c r="AY13" s="391"/>
    </row>
    <row r="14" spans="1:56" ht="21" customHeight="1">
      <c r="A14" s="48"/>
      <c r="B14" s="49"/>
      <c r="C14" s="49"/>
      <c r="D14" s="49"/>
      <c r="E14"/>
      <c r="F14" s="49"/>
      <c r="G14" s="49"/>
      <c r="H14" s="49"/>
      <c r="I14" s="49"/>
      <c r="J14" s="49"/>
      <c r="K14" s="56"/>
      <c r="L14" s="56"/>
      <c r="M14" s="56"/>
      <c r="N14" s="56"/>
      <c r="O14" s="56"/>
      <c r="P14" s="56"/>
      <c r="Q14" s="56"/>
      <c r="R14" s="56"/>
      <c r="S14" s="56"/>
      <c r="T14" s="56"/>
      <c r="U14" s="56"/>
      <c r="V14" s="56"/>
      <c r="W14" s="48"/>
      <c r="X14" s="48"/>
      <c r="Y14" s="48"/>
      <c r="Z14" s="48"/>
      <c r="AA14" s="48"/>
      <c r="AB14" s="48"/>
      <c r="AC14" s="48"/>
      <c r="AD14" s="48"/>
      <c r="AE14" s="48"/>
      <c r="AF14" s="48"/>
      <c r="AG14" s="48"/>
      <c r="AH14" s="48"/>
      <c r="AI14" s="48"/>
      <c r="AJ14" s="48"/>
      <c r="AK14" s="48"/>
      <c r="AL14" s="244" t="s">
        <v>119</v>
      </c>
      <c r="AM14" s="244" t="s">
        <v>119</v>
      </c>
      <c r="AN14" s="244" t="s">
        <v>119</v>
      </c>
      <c r="AO14" s="174" t="s">
        <v>119</v>
      </c>
      <c r="AP14" s="174" t="s">
        <v>119</v>
      </c>
      <c r="AQ14"/>
      <c r="AR14" s="392"/>
      <c r="AS14" s="392"/>
      <c r="AT14" s="392"/>
      <c r="AU14" s="392"/>
      <c r="AV14" s="392"/>
      <c r="AW14" s="392"/>
      <c r="AX14" s="392"/>
      <c r="AY14" s="392"/>
    </row>
    <row r="15" spans="1:56" ht="15" thickBot="1">
      <c r="A15" s="48"/>
      <c r="B15" s="245"/>
      <c r="C15" s="245"/>
      <c r="D15" s="245"/>
      <c r="E15" s="245"/>
      <c r="F15" s="245"/>
      <c r="G15" s="245"/>
      <c r="H15" s="245"/>
      <c r="I15" s="245"/>
      <c r="J15" s="245"/>
      <c r="K15" s="396" t="s">
        <v>120</v>
      </c>
      <c r="L15" s="397"/>
      <c r="M15" s="397"/>
      <c r="N15" s="397"/>
      <c r="O15" s="397"/>
      <c r="P15" s="397"/>
      <c r="Q15" s="397"/>
      <c r="R15" s="397"/>
      <c r="S15" s="397"/>
      <c r="T15" s="397"/>
      <c r="U15" s="397"/>
      <c r="V15" s="398"/>
      <c r="W15" s="396" t="s">
        <v>121</v>
      </c>
      <c r="X15" s="397"/>
      <c r="Y15" s="397"/>
      <c r="Z15" s="397"/>
      <c r="AA15" s="397"/>
      <c r="AB15" s="397"/>
      <c r="AC15" s="397"/>
      <c r="AD15" s="397"/>
      <c r="AE15" s="397"/>
      <c r="AF15" s="397"/>
      <c r="AG15" s="397"/>
      <c r="AH15" s="398"/>
      <c r="AI15" s="246"/>
      <c r="AJ15" s="246"/>
      <c r="AK15" s="246"/>
      <c r="AL15" s="244" t="s">
        <v>122</v>
      </c>
      <c r="AM15" s="247" t="s">
        <v>123</v>
      </c>
      <c r="AN15" s="247" t="s">
        <v>124</v>
      </c>
      <c r="AO15" s="244" t="s">
        <v>125</v>
      </c>
      <c r="AP15" s="247" t="s">
        <v>126</v>
      </c>
      <c r="AQ15" s="246" t="s">
        <v>127</v>
      </c>
      <c r="AR15" s="248" t="s">
        <v>128</v>
      </c>
      <c r="AS15" s="248" t="s">
        <v>129</v>
      </c>
      <c r="AT15" s="248" t="s">
        <v>110</v>
      </c>
      <c r="AU15" s="248" t="s">
        <v>130</v>
      </c>
      <c r="AV15" s="248" t="s">
        <v>131</v>
      </c>
      <c r="AW15" s="249" t="s">
        <v>132</v>
      </c>
      <c r="AX15" s="250" t="s">
        <v>133</v>
      </c>
      <c r="AY15" s="210" t="s">
        <v>134</v>
      </c>
    </row>
    <row r="16" spans="1:56" ht="181.15" customHeight="1">
      <c r="A16" s="48"/>
      <c r="B16" s="251" t="s">
        <v>135</v>
      </c>
      <c r="C16" s="251" t="s">
        <v>136</v>
      </c>
      <c r="D16" s="251" t="s">
        <v>137</v>
      </c>
      <c r="E16" s="251" t="s">
        <v>138</v>
      </c>
      <c r="F16" s="251" t="s">
        <v>139</v>
      </c>
      <c r="G16" s="251" t="s">
        <v>140</v>
      </c>
      <c r="H16" s="251" t="s">
        <v>141</v>
      </c>
      <c r="I16" s="251" t="s">
        <v>142</v>
      </c>
      <c r="J16" s="251" t="s">
        <v>143</v>
      </c>
      <c r="K16" s="393" t="s">
        <v>387</v>
      </c>
      <c r="L16" s="394"/>
      <c r="M16" s="394"/>
      <c r="N16" s="394"/>
      <c r="O16" s="394"/>
      <c r="P16" s="394"/>
      <c r="Q16" s="394"/>
      <c r="R16" s="394"/>
      <c r="S16" s="394"/>
      <c r="T16" s="394"/>
      <c r="U16" s="394"/>
      <c r="V16" s="395"/>
      <c r="W16" s="399" t="s">
        <v>388</v>
      </c>
      <c r="X16" s="400"/>
      <c r="Y16" s="400"/>
      <c r="Z16" s="400"/>
      <c r="AA16" s="400"/>
      <c r="AB16" s="400"/>
      <c r="AC16" s="400"/>
      <c r="AD16" s="400"/>
      <c r="AE16" s="400"/>
      <c r="AF16" s="400"/>
      <c r="AG16" s="400"/>
      <c r="AH16" s="401"/>
      <c r="AI16" s="252" t="s">
        <v>144</v>
      </c>
      <c r="AJ16" s="252" t="s">
        <v>145</v>
      </c>
      <c r="AK16" s="252" t="s">
        <v>146</v>
      </c>
      <c r="AL16" s="253" t="s">
        <v>147</v>
      </c>
      <c r="AM16" s="253" t="s">
        <v>148</v>
      </c>
      <c r="AN16" s="253" t="s">
        <v>149</v>
      </c>
      <c r="AO16" s="253" t="s">
        <v>150</v>
      </c>
      <c r="AP16" s="253" t="s">
        <v>151</v>
      </c>
      <c r="AQ16" s="253" t="s">
        <v>152</v>
      </c>
      <c r="AR16" s="248" t="s">
        <v>153</v>
      </c>
      <c r="AS16" s="248" t="s">
        <v>154</v>
      </c>
      <c r="AT16" s="248" t="s">
        <v>155</v>
      </c>
      <c r="AU16" s="248" t="s">
        <v>156</v>
      </c>
      <c r="AV16" s="248" t="s">
        <v>157</v>
      </c>
      <c r="AW16" s="254" t="s">
        <v>158</v>
      </c>
      <c r="AX16" s="211" t="s">
        <v>159</v>
      </c>
      <c r="AY16" s="210" t="s">
        <v>160</v>
      </c>
      <c r="AZ16" s="175" t="s">
        <v>161</v>
      </c>
      <c r="BA16" s="175" t="s">
        <v>162</v>
      </c>
      <c r="BB16" s="175" t="s">
        <v>163</v>
      </c>
      <c r="BC16" s="175" t="s">
        <v>164</v>
      </c>
      <c r="BD16" s="175" t="s">
        <v>165</v>
      </c>
    </row>
    <row r="17" spans="1:73" ht="26">
      <c r="A17" s="48"/>
      <c r="B17" s="251" t="s">
        <v>166</v>
      </c>
      <c r="C17" s="251"/>
      <c r="D17" s="251" t="s">
        <v>167</v>
      </c>
      <c r="E17" s="251"/>
      <c r="F17" s="251" t="s">
        <v>167</v>
      </c>
      <c r="G17" s="251" t="s">
        <v>167</v>
      </c>
      <c r="H17" s="251"/>
      <c r="I17" s="251"/>
      <c r="J17" s="251"/>
      <c r="K17" s="255" t="s">
        <v>168</v>
      </c>
      <c r="L17" s="255" t="s">
        <v>169</v>
      </c>
      <c r="M17" s="255" t="s">
        <v>170</v>
      </c>
      <c r="N17" s="255" t="s">
        <v>171</v>
      </c>
      <c r="O17" s="255" t="s">
        <v>172</v>
      </c>
      <c r="P17" s="255" t="s">
        <v>173</v>
      </c>
      <c r="Q17" s="255" t="s">
        <v>174</v>
      </c>
      <c r="R17" s="255" t="s">
        <v>175</v>
      </c>
      <c r="S17" s="255" t="s">
        <v>176</v>
      </c>
      <c r="T17" s="255" t="s">
        <v>177</v>
      </c>
      <c r="U17" s="255" t="s">
        <v>178</v>
      </c>
      <c r="V17" s="256" t="s">
        <v>179</v>
      </c>
      <c r="W17" s="255" t="s">
        <v>168</v>
      </c>
      <c r="X17" s="255" t="s">
        <v>169</v>
      </c>
      <c r="Y17" s="255" t="s">
        <v>170</v>
      </c>
      <c r="Z17" s="255" t="s">
        <v>171</v>
      </c>
      <c r="AA17" s="255" t="s">
        <v>172</v>
      </c>
      <c r="AB17" s="255" t="s">
        <v>173</v>
      </c>
      <c r="AC17" s="255" t="s">
        <v>174</v>
      </c>
      <c r="AD17" s="255" t="s">
        <v>175</v>
      </c>
      <c r="AE17" s="255" t="s">
        <v>176</v>
      </c>
      <c r="AF17" s="255" t="s">
        <v>177</v>
      </c>
      <c r="AG17" s="255" t="s">
        <v>178</v>
      </c>
      <c r="AH17" s="255" t="s">
        <v>179</v>
      </c>
      <c r="AI17" s="251"/>
      <c r="AJ17" s="251"/>
      <c r="AK17" s="251"/>
      <c r="AL17" s="251" t="s">
        <v>180</v>
      </c>
      <c r="AM17" s="251" t="s">
        <v>180</v>
      </c>
      <c r="AN17" s="251" t="s">
        <v>180</v>
      </c>
      <c r="AO17" s="251" t="s">
        <v>180</v>
      </c>
      <c r="AP17" s="251" t="s">
        <v>180</v>
      </c>
      <c r="AQ17" s="251" t="s">
        <v>181</v>
      </c>
      <c r="AR17" s="257" t="s">
        <v>182</v>
      </c>
      <c r="AS17" s="258" t="s">
        <v>182</v>
      </c>
      <c r="AT17" s="258" t="s">
        <v>182</v>
      </c>
      <c r="AU17" s="258" t="s">
        <v>182</v>
      </c>
      <c r="AV17" s="258" t="s">
        <v>182</v>
      </c>
      <c r="AW17" s="259" t="s">
        <v>183</v>
      </c>
      <c r="AX17" s="212" t="s">
        <v>184</v>
      </c>
      <c r="AY17" s="213" t="s">
        <v>184</v>
      </c>
      <c r="AZ17" s="98"/>
      <c r="BA17" s="98"/>
      <c r="BB17" s="98"/>
      <c r="BC17" s="98"/>
      <c r="BD17" s="98"/>
    </row>
    <row r="18" spans="1:73">
      <c r="A18" s="48"/>
      <c r="B18" s="260">
        <v>0.1</v>
      </c>
      <c r="C18" s="261" t="s">
        <v>185</v>
      </c>
      <c r="D18" s="261" t="s">
        <v>186</v>
      </c>
      <c r="E18"/>
      <c r="F18" s="261" t="s">
        <v>187</v>
      </c>
      <c r="G18" s="262" t="s">
        <v>188</v>
      </c>
      <c r="H18" s="261">
        <v>100</v>
      </c>
      <c r="I18" s="263">
        <v>1100</v>
      </c>
      <c r="J18" s="106">
        <f>H18+I18</f>
        <v>1200</v>
      </c>
      <c r="K18" s="81">
        <v>100</v>
      </c>
      <c r="L18" s="81">
        <v>100</v>
      </c>
      <c r="M18" s="81">
        <v>100</v>
      </c>
      <c r="N18" s="81">
        <v>100</v>
      </c>
      <c r="O18" s="81">
        <v>100</v>
      </c>
      <c r="P18" s="81">
        <v>100</v>
      </c>
      <c r="Q18" s="81">
        <v>100</v>
      </c>
      <c r="R18" s="81">
        <v>100</v>
      </c>
      <c r="S18" s="81">
        <v>100</v>
      </c>
      <c r="T18" s="81">
        <v>100</v>
      </c>
      <c r="U18" s="81">
        <v>100</v>
      </c>
      <c r="V18" s="108">
        <v>100</v>
      </c>
      <c r="W18" s="82">
        <v>1</v>
      </c>
      <c r="X18" s="84">
        <v>1</v>
      </c>
      <c r="Y18" s="84">
        <v>1</v>
      </c>
      <c r="Z18" s="84">
        <v>1</v>
      </c>
      <c r="AA18" s="84">
        <v>1</v>
      </c>
      <c r="AB18" s="183">
        <v>1</v>
      </c>
      <c r="AC18" s="82">
        <v>1</v>
      </c>
      <c r="AD18" s="82">
        <v>1</v>
      </c>
      <c r="AE18" s="82">
        <v>1</v>
      </c>
      <c r="AF18" s="82">
        <v>1</v>
      </c>
      <c r="AG18" s="82">
        <v>1</v>
      </c>
      <c r="AH18" s="82">
        <v>1</v>
      </c>
      <c r="AI18" s="100">
        <f>IF(B18&lt;&gt;B17,1,AI17+1)</f>
        <v>1</v>
      </c>
      <c r="AJ18" s="101" t="str">
        <f>CONCATENATE("Test","_Offer-",B18,"_Part-",AI18)</f>
        <v>Test_Offer-0.1_Part-1</v>
      </c>
      <c r="AK18" s="101" t="str">
        <f>CONCATENATE("Test","_Offer-",B18)</f>
        <v>Test_Offer-0.1</v>
      </c>
      <c r="AL18" s="101" t="s">
        <v>119</v>
      </c>
      <c r="AM18" s="101" t="s">
        <v>189</v>
      </c>
      <c r="AN18" s="101" t="s">
        <v>189</v>
      </c>
      <c r="AO18" s="101" t="s">
        <v>189</v>
      </c>
      <c r="AP18" s="101" t="s">
        <v>189</v>
      </c>
      <c r="AQ18" s="58">
        <f>(AL18=AL$14)*AL$15+(AM18=AM$14)*AM$15+(AN18=AN$14)*AN$15+(AO18=AO$14)*AO$15+(AP18=AP$14)*AP$15</f>
        <v>-0.01</v>
      </c>
      <c r="AR18" s="102">
        <f>SUMPRODUCT(K18:V18,W18:AH18,'RA Prices_No Inputs Required'!$C$26:$N$26)*(1+AQ18)</f>
        <v>1109.6223722924926</v>
      </c>
      <c r="AS18" s="103">
        <f>SUMPRODUCT(K18:V18,'RA Prices_No Inputs Required'!$C$9:$N$9,'RA Prices_No Inputs Required'!$C$26:$N$26)*1.09</f>
        <v>6120.3783479776339</v>
      </c>
      <c r="AT18" s="180">
        <f ca="1">IF(BD18="-",0,SUMPRODUCT(K18:V18,'RA Prices_No Inputs Required'!$C$9:$N$9,
OFFSET('RA Prices_No Inputs Required'!$B$15,MATCH(BD18,'RA Prices_No Inputs Required'!$B$16:$B$22,0),1,1,12)-1,
'RA Prices_No Inputs Required'!$C$26:$N$26))</f>
        <v>0</v>
      </c>
      <c r="AU18" s="102">
        <f>IF(BA18="Flex",SUMPRODUCT(K18:V18,'RA Prices_No Inputs Required'!$C$12:$N$12,'RA Prices_No Inputs Required'!$C$26:$N$26),0)</f>
        <v>561.50260073189315</v>
      </c>
      <c r="AV18" s="104">
        <f ca="1">SUM(AS18:AU18)-AR18</f>
        <v>5572.2585764170344</v>
      </c>
      <c r="AW18" s="105">
        <f>SUMPRODUCT(K18:V18,'RA Prices_No Inputs Required'!$C$26:$N$26)</f>
        <v>1120.830679083326</v>
      </c>
      <c r="AX18" s="110">
        <f ca="1">IF(AW18&lt;&gt;0,AV18/AW18*12,0)</f>
        <v>59.658523062280764</v>
      </c>
      <c r="AY18" s="111">
        <f>IF(AW18&lt;&gt;0,AR18/AW18*12,0)</f>
        <v>11.879999999999999</v>
      </c>
      <c r="AZ18" t="str">
        <f>MID(G18,1,2)</f>
        <v>D2</v>
      </c>
      <c r="BA18" s="36" t="str">
        <f>IF(OR(MID(G18,1,1)="C",MID(G18,1,1)="D"),"Flex","-")</f>
        <v>Flex</v>
      </c>
      <c r="BB18" s="36" t="str">
        <f>IF(OR(MID(G18,1,1)="A",MID(G18,1,1)="C"),"CAISO System",IF(OR(MID(G18,1,1)="B",MID(G18,1,1)="D"),"Local","-"))</f>
        <v>Local</v>
      </c>
      <c r="BC18" s="36">
        <f>IF(MID(G18,1,1)="b",VALUE(MID(G18,2,1)),IF(MID(G18,1,1)="D",VALUE(MID(G18,4,1)),"-"))</f>
        <v>1</v>
      </c>
      <c r="BD18" s="36" t="str">
        <f>IF(BC18&lt;&gt;"-",VLOOKUP(BC18,$BT$23:$BU$30,2),"-")</f>
        <v>Greater Bay</v>
      </c>
    </row>
    <row r="19" spans="1:73">
      <c r="A19" s="48"/>
      <c r="B19" s="260">
        <v>0.1</v>
      </c>
      <c r="C19" s="261" t="s">
        <v>190</v>
      </c>
      <c r="D19" s="261" t="s">
        <v>186</v>
      </c>
      <c r="E19" s="264"/>
      <c r="F19" s="261" t="s">
        <v>191</v>
      </c>
      <c r="G19" s="262" t="s">
        <v>192</v>
      </c>
      <c r="H19" s="261">
        <v>200</v>
      </c>
      <c r="I19" s="263">
        <v>1200</v>
      </c>
      <c r="J19" s="107">
        <f>H19+I19</f>
        <v>1400</v>
      </c>
      <c r="K19" s="83">
        <v>0</v>
      </c>
      <c r="L19" s="83">
        <v>0</v>
      </c>
      <c r="M19" s="83">
        <v>0</v>
      </c>
      <c r="N19" s="83">
        <v>0</v>
      </c>
      <c r="O19" s="83">
        <v>0</v>
      </c>
      <c r="P19" s="83">
        <v>0</v>
      </c>
      <c r="Q19" s="83">
        <v>0</v>
      </c>
      <c r="R19" s="83">
        <v>500</v>
      </c>
      <c r="S19" s="83">
        <v>0</v>
      </c>
      <c r="T19" s="83">
        <v>0</v>
      </c>
      <c r="U19" s="83">
        <v>0</v>
      </c>
      <c r="V19" s="109">
        <v>0</v>
      </c>
      <c r="W19" s="84">
        <v>0</v>
      </c>
      <c r="X19" s="84">
        <v>0</v>
      </c>
      <c r="Y19" s="84">
        <v>0</v>
      </c>
      <c r="Z19" s="84">
        <v>0</v>
      </c>
      <c r="AA19" s="84">
        <v>0</v>
      </c>
      <c r="AB19" s="84">
        <v>0</v>
      </c>
      <c r="AC19" s="84">
        <v>0</v>
      </c>
      <c r="AD19" s="84">
        <v>1.5</v>
      </c>
      <c r="AE19" s="84">
        <v>0</v>
      </c>
      <c r="AF19" s="84">
        <v>0</v>
      </c>
      <c r="AG19" s="84">
        <v>0</v>
      </c>
      <c r="AH19" s="84">
        <v>0</v>
      </c>
      <c r="AI19" s="100">
        <f>IF(B19&lt;&gt;B18,1,AI18+1)</f>
        <v>2</v>
      </c>
      <c r="AJ19" s="101" t="str">
        <f>CONCATENATE("Test","_Offer-",B19,"_Part-",AI19)</f>
        <v>Test_Offer-0.1_Part-2</v>
      </c>
      <c r="AK19" s="101" t="str">
        <f>CONCATENATE("Test","_Offer-",B19)</f>
        <v>Test_Offer-0.1</v>
      </c>
      <c r="AL19" s="101" t="s">
        <v>119</v>
      </c>
      <c r="AM19" s="101" t="s">
        <v>189</v>
      </c>
      <c r="AN19" s="101" t="s">
        <v>189</v>
      </c>
      <c r="AO19" s="101" t="s">
        <v>189</v>
      </c>
      <c r="AP19" s="101" t="s">
        <v>189</v>
      </c>
      <c r="AQ19" s="58">
        <f>(AL19=AL$14)*AL$15+(AM19=AM$14)*AM$15+(AN19=AN$14)*AN$15+(AO19=AO$14)*AO$15+(AP19=AP$14)*AP$15</f>
        <v>-0.01</v>
      </c>
      <c r="AR19" s="102">
        <f>SUMPRODUCT(K19:V19,W19:AH19,'RA Prices_No Inputs Required'!$C$26:$N$26)*(1+AQ19)</f>
        <v>687.64954250103847</v>
      </c>
      <c r="AS19" s="103">
        <f>SUMPRODUCT(K19:V19,'RA Prices_No Inputs Required'!$C$9:$N$9,'RA Prices_No Inputs Required'!$C$26:$N$26)*1.09</f>
        <v>3240.426914824086</v>
      </c>
      <c r="AT19" s="180">
        <f ca="1">IF(BD19="-",0,SUMPRODUCT(K19:V19,'RA Prices_No Inputs Required'!$C$9:$N$9,
OFFSET('RA Prices_No Inputs Required'!$B$15,MATCH(BD19,'RA Prices_No Inputs Required'!$B$16:$B$22,0),1,1,12)-1,
'RA Prices_No Inputs Required'!$C$26:$N$26))</f>
        <v>0</v>
      </c>
      <c r="AU19" s="102">
        <f>IF(BA19="Flex",SUMPRODUCT(K19:V19,'RA Prices_No Inputs Required'!$C$12:$N$12,'RA Prices_No Inputs Required'!$C$26:$N$26),0)</f>
        <v>297.28687291964087</v>
      </c>
      <c r="AV19" s="104">
        <f ca="1">SUM(AS19:AU19)-AR19</f>
        <v>2850.0642452426882</v>
      </c>
      <c r="AW19" s="105">
        <f>SUMPRODUCT(K19:V19,'RA Prices_No Inputs Required'!$C$26:$N$26)</f>
        <v>463.06366498386433</v>
      </c>
      <c r="AX19" s="110">
        <f ca="1">IF(AW19&lt;&gt;0,AV19/AW19*12,0)</f>
        <v>73.857599999999991</v>
      </c>
      <c r="AY19" s="111">
        <f>IF(AW19&lt;&gt;0,AR19/AW19*12,0)</f>
        <v>17.82</v>
      </c>
      <c r="AZ19" t="str">
        <f>MID(G19,1,2)</f>
        <v>C3</v>
      </c>
      <c r="BA19" s="36" t="str">
        <f>IF(OR(MID(G19,1,1)="C",MID(G19,1,1)="D"),"Flex","-")</f>
        <v>Flex</v>
      </c>
      <c r="BB19" s="36" t="str">
        <f>IF(OR(MID(G19,1,1)="A",MID(G19,1,1)="C"),"CAISO System",IF(OR(MID(G19,1,1)="B",MID(G19,1,1)="D"),"Local","-"))</f>
        <v>CAISO System</v>
      </c>
      <c r="BC19" s="36" t="str">
        <f>IF(MID(G19,1,1)="b",VALUE(MID(G19,2,1)),IF(MID(G19,1,1)="D",VALUE(MID(G19,4,1)),"-"))</f>
        <v>-</v>
      </c>
      <c r="BD19" s="36" t="str">
        <f>IF(BC19&lt;&gt;"-",VLOOKUP(BC19,$BT$23:$BU$30,2),"-")</f>
        <v>-</v>
      </c>
    </row>
    <row r="20" spans="1:73">
      <c r="A20" s="48"/>
      <c r="B20" s="260">
        <v>0.2</v>
      </c>
      <c r="C20" s="261" t="s">
        <v>193</v>
      </c>
      <c r="D20" s="261" t="s">
        <v>194</v>
      </c>
      <c r="E20" s="265">
        <v>0.3</v>
      </c>
      <c r="F20" s="261" t="s">
        <v>187</v>
      </c>
      <c r="G20" s="262" t="s">
        <v>195</v>
      </c>
      <c r="H20" s="261">
        <v>300</v>
      </c>
      <c r="I20" s="263">
        <v>1300</v>
      </c>
      <c r="J20" s="107">
        <f>H20+I20</f>
        <v>1600</v>
      </c>
      <c r="K20" s="83">
        <v>300</v>
      </c>
      <c r="L20" s="83">
        <v>300</v>
      </c>
      <c r="M20" s="83">
        <v>300</v>
      </c>
      <c r="N20" s="83">
        <v>300</v>
      </c>
      <c r="O20" s="83">
        <v>300</v>
      </c>
      <c r="P20" s="83">
        <v>300</v>
      </c>
      <c r="Q20" s="83">
        <v>300</v>
      </c>
      <c r="R20" s="83">
        <v>300</v>
      </c>
      <c r="S20" s="83">
        <v>300</v>
      </c>
      <c r="T20" s="83">
        <v>300</v>
      </c>
      <c r="U20" s="83">
        <v>300</v>
      </c>
      <c r="V20" s="109">
        <v>300</v>
      </c>
      <c r="W20" s="84">
        <v>2</v>
      </c>
      <c r="X20" s="84">
        <v>2</v>
      </c>
      <c r="Y20" s="84">
        <v>2</v>
      </c>
      <c r="Z20" s="84">
        <v>2</v>
      </c>
      <c r="AA20" s="84">
        <v>2</v>
      </c>
      <c r="AB20" s="84">
        <v>2</v>
      </c>
      <c r="AC20" s="84">
        <v>2</v>
      </c>
      <c r="AD20" s="84">
        <v>2</v>
      </c>
      <c r="AE20" s="84">
        <v>2</v>
      </c>
      <c r="AF20" s="84">
        <v>2</v>
      </c>
      <c r="AG20" s="84">
        <v>2</v>
      </c>
      <c r="AH20" s="84">
        <v>2</v>
      </c>
      <c r="AI20" s="100">
        <f>IF(B20&lt;&gt;B19,1,AI19+1)</f>
        <v>1</v>
      </c>
      <c r="AJ20" s="101" t="str">
        <f>CONCATENATE("Test","_Offer-",B20,"_Part-",AI20)</f>
        <v>Test_Offer-0.2_Part-1</v>
      </c>
      <c r="AK20" s="101" t="str">
        <f>CONCATENATE("Test","_Offer-",B20)</f>
        <v>Test_Offer-0.2</v>
      </c>
      <c r="AL20" s="101" t="s">
        <v>119</v>
      </c>
      <c r="AM20" s="101" t="s">
        <v>189</v>
      </c>
      <c r="AN20" s="101" t="s">
        <v>189</v>
      </c>
      <c r="AO20" s="101" t="s">
        <v>189</v>
      </c>
      <c r="AP20" s="101" t="s">
        <v>189</v>
      </c>
      <c r="AQ20" s="58">
        <f>(AL20=AL$14)*AL$15+(AM20=AM$14)*AM$15+(AN20=AN$14)*AN$15+(AO20=AO$14)*AO$15+(AP20=AP$14)*AP$15</f>
        <v>-0.01</v>
      </c>
      <c r="AR20" s="102">
        <f>SUMPRODUCT(K20:V20,W20:AH20,'RA Prices_No Inputs Required'!$C$26:$N$26)*(1+AQ20)</f>
        <v>6657.7342337549571</v>
      </c>
      <c r="AS20" s="103">
        <f>SUMPRODUCT(K20:V20,'RA Prices_No Inputs Required'!$C$9:$N$9,'RA Prices_No Inputs Required'!$C$26:$N$26)*1.09</f>
        <v>18361.135043932907</v>
      </c>
      <c r="AT20" s="180">
        <f ca="1">IF(BD20="-",0,SUMPRODUCT(K20:V20,'RA Prices_No Inputs Required'!$C$9:$N$9,
OFFSET('RA Prices_No Inputs Required'!$B$15,MATCH(BD20,'RA Prices_No Inputs Required'!$B$16:$B$22,0),1,1,12)-1,
'RA Prices_No Inputs Required'!$C$26:$N$26))</f>
        <v>0</v>
      </c>
      <c r="AU20" s="102">
        <f>IF(BA20="Flex",SUMPRODUCT(K20:V20,'RA Prices_No Inputs Required'!$C$12:$N$12,'RA Prices_No Inputs Required'!$C$26:$N$26),0)</f>
        <v>0</v>
      </c>
      <c r="AV20" s="104">
        <f ca="1">SUM(AS20:AU20)-AR20</f>
        <v>11703.400810177951</v>
      </c>
      <c r="AW20" s="105">
        <f>SUMPRODUCT(K20:V20,'RA Prices_No Inputs Required'!$C$26:$N$26)</f>
        <v>3362.4920372499782</v>
      </c>
      <c r="AX20" s="110">
        <f ca="1">IF(AW20&lt;&gt;0,AV20/AW20*12,0)</f>
        <v>41.766882468811808</v>
      </c>
      <c r="AY20" s="111">
        <f>IF(AW20&lt;&gt;0,AR20/AW20*12,0)</f>
        <v>23.759999999999998</v>
      </c>
      <c r="AZ20" t="str">
        <f>MID(G20,1,2)</f>
        <v>A0</v>
      </c>
      <c r="BA20" s="36" t="str">
        <f>IF(OR(MID(G20,1,1)="C",MID(G20,1,1)="D"),"Flex","-")</f>
        <v>-</v>
      </c>
      <c r="BB20" s="36" t="str">
        <f>IF(OR(MID(G20,1,1)="A",MID(G20,1,1)="C"),"CAISO System",IF(OR(MID(G20,1,1)="B",MID(G20,1,1)="D"),"Local","-"))</f>
        <v>CAISO System</v>
      </c>
      <c r="BC20" s="36" t="str">
        <f>IF(MID(G20,1,1)="b",VALUE(MID(G20,2,1)),IF(MID(G20,1,1)="D",VALUE(MID(G20,4,1)),"-"))</f>
        <v>-</v>
      </c>
      <c r="BD20" s="36" t="str">
        <f>IF(BC20&lt;&gt;"-",VLOOKUP(BC20,$BT$23:$BU$30,2),"-")</f>
        <v>-</v>
      </c>
    </row>
    <row r="21" spans="1:73">
      <c r="A21" s="48"/>
      <c r="B21" s="214">
        <v>0.3</v>
      </c>
      <c r="C21" s="215" t="s">
        <v>196</v>
      </c>
      <c r="D21" s="215" t="s">
        <v>194</v>
      </c>
      <c r="E21" s="265">
        <v>0.2</v>
      </c>
      <c r="F21" s="216" t="s">
        <v>187</v>
      </c>
      <c r="G21" s="262" t="s">
        <v>197</v>
      </c>
      <c r="H21" s="215">
        <v>300</v>
      </c>
      <c r="I21" s="217">
        <v>1300</v>
      </c>
      <c r="J21" s="107">
        <f>H21+I21</f>
        <v>1600</v>
      </c>
      <c r="K21" s="83">
        <v>500</v>
      </c>
      <c r="L21" s="83">
        <v>500</v>
      </c>
      <c r="M21" s="83">
        <v>500</v>
      </c>
      <c r="N21" s="83">
        <v>500</v>
      </c>
      <c r="O21" s="83">
        <v>500</v>
      </c>
      <c r="P21" s="83">
        <v>500</v>
      </c>
      <c r="Q21" s="83">
        <v>500</v>
      </c>
      <c r="R21" s="83">
        <v>500</v>
      </c>
      <c r="S21" s="83">
        <v>500</v>
      </c>
      <c r="T21" s="83">
        <v>500</v>
      </c>
      <c r="U21" s="83">
        <v>500</v>
      </c>
      <c r="V21" s="109">
        <v>500</v>
      </c>
      <c r="W21" s="84">
        <v>2.5</v>
      </c>
      <c r="X21" s="84">
        <v>2.5</v>
      </c>
      <c r="Y21" s="84">
        <v>2.5</v>
      </c>
      <c r="Z21" s="84">
        <v>2.5</v>
      </c>
      <c r="AA21" s="84">
        <v>2.5</v>
      </c>
      <c r="AB21" s="84">
        <v>2.5</v>
      </c>
      <c r="AC21" s="84">
        <v>2.5</v>
      </c>
      <c r="AD21" s="84">
        <v>2.5</v>
      </c>
      <c r="AE21" s="84">
        <v>2.5</v>
      </c>
      <c r="AF21" s="84">
        <v>2.5</v>
      </c>
      <c r="AG21" s="84">
        <v>2.5</v>
      </c>
      <c r="AH21" s="84">
        <v>2.5</v>
      </c>
      <c r="AI21" s="100">
        <f>IF(B21&lt;&gt;B20,1,AI20+1)</f>
        <v>1</v>
      </c>
      <c r="AJ21" s="101" t="str">
        <f>CONCATENATE("Test","_Offer-",B21,"_Part-",AI21)</f>
        <v>Test_Offer-0.3_Part-1</v>
      </c>
      <c r="AK21" s="101" t="str">
        <f>CONCATENATE("Test","_Offer-",B21)</f>
        <v>Test_Offer-0.3</v>
      </c>
      <c r="AL21" s="101" t="s">
        <v>119</v>
      </c>
      <c r="AM21" s="101" t="s">
        <v>189</v>
      </c>
      <c r="AN21" s="101" t="s">
        <v>189</v>
      </c>
      <c r="AO21" s="101" t="s">
        <v>189</v>
      </c>
      <c r="AP21" s="101" t="s">
        <v>189</v>
      </c>
      <c r="AQ21" s="58">
        <f>(AL21=AL$14)*AL$15+(AM21=AM$14)*AM$15+(AN21=AN$14)*AN$15+(AO21=AO$14)*AO$15+(AP21=AP$14)*AP$15</f>
        <v>-0.01</v>
      </c>
      <c r="AR21" s="102">
        <f>SUMPRODUCT(K21:V21,W21:AH21,'RA Prices_No Inputs Required'!$C$26:$N$26)*(1+AQ21)</f>
        <v>13870.279653656162</v>
      </c>
      <c r="AS21" s="103">
        <f>SUMPRODUCT(K21:V21,'RA Prices_No Inputs Required'!$C$9:$N$9,'RA Prices_No Inputs Required'!$C$26:$N$26)*1.09</f>
        <v>30601.891739888175</v>
      </c>
      <c r="AT21" s="180">
        <f ca="1">IF(BD21="-",0,SUMPRODUCT(K21:V21,'RA Prices_No Inputs Required'!$C$9:$N$9,
OFFSET('RA Prices_No Inputs Required'!$B$15,MATCH(BD21,'RA Prices_No Inputs Required'!$B$16:$B$22,0),1,1,12)-1,
'RA Prices_No Inputs Required'!$C$26:$N$26))</f>
        <v>12864.042236070962</v>
      </c>
      <c r="AU21" s="102">
        <f>IF(BA21="Flex",SUMPRODUCT(K21:V21,'RA Prices_No Inputs Required'!$C$12:$N$12,'RA Prices_No Inputs Required'!$C$26:$N$26),0)</f>
        <v>2807.5130036594655</v>
      </c>
      <c r="AV21" s="104">
        <f ca="1">SUM(AS21:AU21)-AR21</f>
        <v>32403.16732596244</v>
      </c>
      <c r="AW21" s="105">
        <f>SUMPRODUCT(K21:V21,'RA Prices_No Inputs Required'!$C$26:$N$26)</f>
        <v>5604.1533954166316</v>
      </c>
      <c r="AX21" s="110">
        <f ca="1">IF(AW21&lt;&gt;0,AV21/AW21*12,0)</f>
        <v>69.383898062026873</v>
      </c>
      <c r="AY21" s="111">
        <f>IF(AW21&lt;&gt;0,AR21/AW21*12,0)</f>
        <v>29.699999999999996</v>
      </c>
      <c r="AZ21" t="str">
        <f>MID(G21,1,2)</f>
        <v>D3</v>
      </c>
      <c r="BA21" s="36" t="str">
        <f>IF(OR(MID(G21,1,1)="C",MID(G21,1,1)="D"),"Flex","-")</f>
        <v>Flex</v>
      </c>
      <c r="BB21" s="36" t="str">
        <f>IF(OR(MID(G21,1,1)="A",MID(G21,1,1)="C"),"CAISO System",IF(OR(MID(G21,1,1)="B",MID(G21,1,1)="D"),"Local","-"))</f>
        <v>Local</v>
      </c>
      <c r="BC21" s="36">
        <f>IF(MID(G21,1,1)="b",VALUE(MID(G21,2,1)),IF(MID(G21,1,1)="D",VALUE(MID(G21,4,1)),"-"))</f>
        <v>2</v>
      </c>
      <c r="BD21" s="36" t="str">
        <f>IF(BC21&lt;&gt;"-",VLOOKUP(BC21,$BT$23:$BU$30,2),"-")</f>
        <v>Humboldt</v>
      </c>
    </row>
    <row r="22" spans="1:73" customFormat="1">
      <c r="B22" s="86" t="s">
        <v>198</v>
      </c>
      <c r="C22" s="86"/>
      <c r="D22" s="86"/>
      <c r="E22" s="86"/>
      <c r="F22" s="86"/>
      <c r="G22" s="86"/>
      <c r="H22" s="86"/>
      <c r="I22" s="86"/>
      <c r="J22" s="86"/>
      <c r="K22" s="86"/>
      <c r="L22" s="86"/>
      <c r="M22" s="86"/>
      <c r="N22" s="86"/>
      <c r="O22" s="86"/>
      <c r="P22" s="86"/>
      <c r="Q22" s="86"/>
      <c r="R22" s="170"/>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99"/>
      <c r="AY22" s="99"/>
      <c r="AZ22" s="99"/>
      <c r="BA22" s="99"/>
      <c r="BB22" s="99"/>
      <c r="BC22" s="99"/>
      <c r="BD22" s="99"/>
    </row>
    <row r="23" spans="1:73">
      <c r="A23" s="48"/>
      <c r="B23" s="72" t="s">
        <v>58</v>
      </c>
      <c r="C23" s="72"/>
      <c r="D23" s="72" t="s">
        <v>58</v>
      </c>
      <c r="E23"/>
      <c r="F23" s="72" t="s">
        <v>58</v>
      </c>
      <c r="G23" s="75" t="s">
        <v>58</v>
      </c>
      <c r="H23" s="72"/>
      <c r="I23" s="72"/>
      <c r="J23" s="76">
        <f>H23+I23</f>
        <v>0</v>
      </c>
      <c r="K23" s="73"/>
      <c r="L23" s="73"/>
      <c r="M23" s="73"/>
      <c r="N23" s="73"/>
      <c r="O23" s="73"/>
      <c r="P23" s="73"/>
      <c r="Q23" s="73"/>
      <c r="R23" s="73"/>
      <c r="S23" s="73"/>
      <c r="T23" s="73"/>
      <c r="U23" s="73"/>
      <c r="V23" s="73"/>
      <c r="W23" s="74"/>
      <c r="X23" s="74"/>
      <c r="Y23" s="74"/>
      <c r="Z23" s="74"/>
      <c r="AA23" s="74"/>
      <c r="AB23" s="74"/>
      <c r="AC23" s="74"/>
      <c r="AD23" s="74"/>
      <c r="AE23" s="74"/>
      <c r="AF23" s="74"/>
      <c r="AG23" s="74"/>
      <c r="AH23" s="74"/>
      <c r="AI23" s="100" t="str">
        <f t="shared" ref="AI23:AI54" si="0">IF(B23&lt;&gt;"&lt;Choose One&gt;",IF(B23&lt;&gt;B22,1,AI22+1),"")</f>
        <v/>
      </c>
      <c r="AJ23" s="101" t="str">
        <f t="shared" ref="AJ23:AJ54" si="1">CONCATENATE($G$9,"_Offer-",B23,"_Part-",AI23)</f>
        <v>_Offer-&lt;Choose One&gt;_Part-</v>
      </c>
      <c r="AK23" s="101" t="str">
        <f t="shared" ref="AK23:AK54" si="2">CONCATENATE($G$9,"_Offer-",B23)</f>
        <v>_Offer-&lt;Choose One&gt;</v>
      </c>
      <c r="AL23" s="101" t="str">
        <f>IF(B23&lt;&gt;"&lt;Choose One&gt;",'Participant Information'!SmallBusiness,"N/A")</f>
        <v>N/A</v>
      </c>
      <c r="AM23" s="101" t="str">
        <f>IF(B23&lt;&gt;"&lt;Choose One&gt;",'Participant Information'!Terminated,"N/A")</f>
        <v>N/A</v>
      </c>
      <c r="AN23" s="101" t="str">
        <f>IF(B23&lt;&gt;"&lt;Choose One&gt;",'Participant Information'!NotSigned,"N/A")</f>
        <v>N/A</v>
      </c>
      <c r="AO23" s="101" t="str">
        <f>IF(B23&lt;&gt;"&lt;Choose One&gt;",[0]!Bidder75,"N/A")</f>
        <v>N/A</v>
      </c>
      <c r="AP23" s="101" t="str">
        <f>IF(B23&lt;&gt;"&lt;Choose One&gt;",[0]!Bidder95,"N/A")</f>
        <v>N/A</v>
      </c>
      <c r="AQ23" s="58">
        <f>(AL23=AL$14)*AL$15+(AM23=AM$14)*AM$15+(AN23=AN$14)*AN$15+(AO23=AO$14)*AO$15+(AP23=AP$14)*AP$15</f>
        <v>0</v>
      </c>
      <c r="AR23" s="102">
        <f>SUMPRODUCT(K23:V23,W23:AH23,'RA Prices_No Inputs Required'!$C$26:$N$26)*(1+AQ23)</f>
        <v>0</v>
      </c>
      <c r="AS23" s="103">
        <f>SUMPRODUCT(K23:V23,'RA Prices_No Inputs Required'!$C$9:$N$9,'RA Prices_No Inputs Required'!$C$26:$N$26)*1.09</f>
        <v>0</v>
      </c>
      <c r="AT23" s="180">
        <f ca="1">IF(BD23="-",0,SUMPRODUCT(K23:V23,'RA Prices_No Inputs Required'!$C$9:$N$9,
OFFSET('RA Prices_No Inputs Required'!$B$15,MATCH(BD23,'RA Prices_No Inputs Required'!$B$16:$B$22,0),1,1,12)-1,
'RA Prices_No Inputs Required'!$C$26:$N$26))</f>
        <v>0</v>
      </c>
      <c r="AU23" s="102">
        <f>IF(BA23="Flex",SUMPRODUCT(K23:V23,'RA Prices_No Inputs Required'!$C$12:$N$12,'RA Prices_No Inputs Required'!$C$26:$N$26),0)</f>
        <v>0</v>
      </c>
      <c r="AV23" s="104">
        <f t="shared" ref="AV23:AV54" ca="1" si="3">SUM(AS23:AU23)-AR23</f>
        <v>0</v>
      </c>
      <c r="AW23" s="105">
        <f>SUMPRODUCT(K23:V23,'RA Prices_No Inputs Required'!$C$26:$N$26)</f>
        <v>0</v>
      </c>
      <c r="AX23" s="110">
        <f>IF(AW23&lt;&gt;0,AV23/AW23*12,0)</f>
        <v>0</v>
      </c>
      <c r="AY23" s="111">
        <f>IF(AW23&lt;&gt;0,AR23/AW23*12,0)</f>
        <v>0</v>
      </c>
      <c r="AZ23" t="str">
        <f t="shared" ref="AZ23:AZ38" si="4">MID(G23,1,2)</f>
        <v>&lt;C</v>
      </c>
      <c r="BA23" s="36" t="str">
        <f t="shared" ref="BA23:BA38" si="5">IF(OR(MID(G23,1,1)="C",MID(G23,1,1)="D"),"Flex","-")</f>
        <v>-</v>
      </c>
      <c r="BB23" s="36" t="str">
        <f t="shared" ref="BB23:BB38" si="6">IF(OR(MID(G23,1,1)="A",MID(G23,1,1)="C"),"CAISO System",IF(OR(MID(G23,1,1)="B",MID(G23,1,1)="D"),"Local","-"))</f>
        <v>-</v>
      </c>
      <c r="BC23" s="36" t="str">
        <f t="shared" ref="BC23:BC38" si="7">IF(MID(G23,1,1)="b",VALUE(MID(G23,2,1)),IF(MID(G23,1,1)="D",VALUE(MID(G23,4,1)),"-"))</f>
        <v>-</v>
      </c>
      <c r="BD23" s="36" t="str">
        <f>IF(BC23&lt;&gt;"-",VLOOKUP(BC23,$BT$23:$BU$30,2),"-")</f>
        <v>-</v>
      </c>
      <c r="BQ23" s="36" t="s">
        <v>58</v>
      </c>
      <c r="BR23" s="36" t="s">
        <v>58</v>
      </c>
      <c r="BT23" s="266" t="s">
        <v>199</v>
      </c>
      <c r="BU23" s="266" t="s">
        <v>200</v>
      </c>
    </row>
    <row r="24" spans="1:73">
      <c r="A24" s="48"/>
      <c r="B24" s="72" t="s">
        <v>58</v>
      </c>
      <c r="C24" s="72"/>
      <c r="D24" s="72" t="s">
        <v>58</v>
      </c>
      <c r="E24"/>
      <c r="F24" s="72" t="s">
        <v>58</v>
      </c>
      <c r="G24" s="75" t="s">
        <v>58</v>
      </c>
      <c r="H24" s="72"/>
      <c r="I24" s="72"/>
      <c r="J24" s="76">
        <f t="shared" ref="J24:J83" si="8">H24+I24</f>
        <v>0</v>
      </c>
      <c r="K24" s="73"/>
      <c r="L24" s="73"/>
      <c r="M24" s="73"/>
      <c r="N24" s="73"/>
      <c r="O24" s="73"/>
      <c r="P24" s="73"/>
      <c r="Q24" s="73"/>
      <c r="R24" s="73"/>
      <c r="S24" s="73"/>
      <c r="T24" s="73"/>
      <c r="U24" s="73"/>
      <c r="V24" s="73"/>
      <c r="W24" s="74"/>
      <c r="X24" s="74"/>
      <c r="Y24" s="74"/>
      <c r="Z24" s="74"/>
      <c r="AA24" s="74"/>
      <c r="AB24" s="74"/>
      <c r="AC24" s="74"/>
      <c r="AD24" s="74"/>
      <c r="AE24" s="74"/>
      <c r="AF24" s="74"/>
      <c r="AG24" s="74"/>
      <c r="AH24" s="74"/>
      <c r="AI24" s="100" t="str">
        <f t="shared" si="0"/>
        <v/>
      </c>
      <c r="AJ24" s="101" t="str">
        <f t="shared" si="1"/>
        <v>_Offer-&lt;Choose One&gt;_Part-</v>
      </c>
      <c r="AK24" s="101" t="str">
        <f t="shared" si="2"/>
        <v>_Offer-&lt;Choose One&gt;</v>
      </c>
      <c r="AL24" s="101" t="str">
        <f>IF(B24&lt;&gt;"&lt;Choose One&gt;",'Participant Information'!SmallBusiness,"N/A")</f>
        <v>N/A</v>
      </c>
      <c r="AM24" s="101" t="str">
        <f>IF(B24&lt;&gt;"&lt;Choose One&gt;",'Participant Information'!Terminated,"N/A")</f>
        <v>N/A</v>
      </c>
      <c r="AN24" s="101" t="str">
        <f>IF(B24&lt;&gt;"&lt;Choose One&gt;",'Participant Information'!NotSigned,"N/A")</f>
        <v>N/A</v>
      </c>
      <c r="AO24" s="101" t="str">
        <f>IF(B24&lt;&gt;"&lt;Choose One&gt;",[0]!Bidder75,"N/A")</f>
        <v>N/A</v>
      </c>
      <c r="AP24" s="101" t="str">
        <f>IF(B24&lt;&gt;"&lt;Choose One&gt;",[0]!Bidder95,"N/A")</f>
        <v>N/A</v>
      </c>
      <c r="AQ24" s="58">
        <f t="shared" ref="AQ24:AQ87" si="9">(AL24=AL$14)*AL$15+(AM24=AM$14)*AM$15+(AN24=AN$14)*AN$15+(AO24=AO$14)*AO$15+(AP24=AP$14)*AP$15</f>
        <v>0</v>
      </c>
      <c r="AR24" s="102">
        <f>SUMPRODUCT(K24:V24,W24:AH24,'RA Prices_No Inputs Required'!$C$26:$N$26)*(1+AQ24)</f>
        <v>0</v>
      </c>
      <c r="AS24" s="103">
        <f>SUMPRODUCT(K24:V24,'RA Prices_No Inputs Required'!$C$9:$N$9,'RA Prices_No Inputs Required'!$C$26:$N$26)*1.09</f>
        <v>0</v>
      </c>
      <c r="AT24" s="180">
        <f ca="1">IF(BD24="-",0,SUMPRODUCT(K24:V24,'RA Prices_No Inputs Required'!$C$9:$N$9,
OFFSET('RA Prices_No Inputs Required'!$B$15,MATCH(BD24,'RA Prices_No Inputs Required'!$B$16:$B$22,0),1,1,12)-1,
'RA Prices_No Inputs Required'!$C$26:$N$26))</f>
        <v>0</v>
      </c>
      <c r="AU24" s="102">
        <f>IF(BA24="Flex",SUMPRODUCT(K24:V24,'RA Prices_No Inputs Required'!$C$12:$N$12,'RA Prices_No Inputs Required'!$C$26:$N$26),0)</f>
        <v>0</v>
      </c>
      <c r="AV24" s="104">
        <f t="shared" ca="1" si="3"/>
        <v>0</v>
      </c>
      <c r="AW24" s="105">
        <f>SUMPRODUCT(K24:V24,'RA Prices_No Inputs Required'!$C$26:$N$26)</f>
        <v>0</v>
      </c>
      <c r="AX24" s="110">
        <f t="shared" ref="AX24:AX87" si="10">IF(AW24&lt;&gt;0,AV24/AW24*12,0)</f>
        <v>0</v>
      </c>
      <c r="AY24" s="111">
        <f t="shared" ref="AY24:AY87" si="11">IF(AW24&lt;&gt;0,AR24/AW24*12,0)</f>
        <v>0</v>
      </c>
      <c r="AZ24" t="str">
        <f t="shared" si="4"/>
        <v>&lt;C</v>
      </c>
      <c r="BA24" s="36" t="str">
        <f t="shared" si="5"/>
        <v>-</v>
      </c>
      <c r="BB24" s="36" t="str">
        <f t="shared" si="6"/>
        <v>-</v>
      </c>
      <c r="BC24" s="36" t="str">
        <f t="shared" si="7"/>
        <v>-</v>
      </c>
      <c r="BD24" s="36" t="str">
        <f t="shared" ref="BD24:BD87" si="12">IF(BC24&lt;&gt;"-",VLOOKUP(BC24,$BT$23:$BU$30,2),"-")</f>
        <v>-</v>
      </c>
      <c r="BQ24" s="36" t="s">
        <v>58</v>
      </c>
      <c r="BR24" s="36" t="s">
        <v>58</v>
      </c>
      <c r="BT24" s="176">
        <v>1</v>
      </c>
      <c r="BU24" s="177" t="s">
        <v>201</v>
      </c>
    </row>
    <row r="25" spans="1:73">
      <c r="A25" s="48"/>
      <c r="B25" s="72" t="s">
        <v>58</v>
      </c>
      <c r="C25" s="72"/>
      <c r="D25" s="72" t="s">
        <v>58</v>
      </c>
      <c r="E25"/>
      <c r="F25" s="72" t="s">
        <v>58</v>
      </c>
      <c r="G25" s="75" t="s">
        <v>58</v>
      </c>
      <c r="H25" s="72"/>
      <c r="I25" s="72"/>
      <c r="J25" s="76">
        <f t="shared" si="8"/>
        <v>0</v>
      </c>
      <c r="K25" s="73"/>
      <c r="L25" s="73"/>
      <c r="M25" s="73"/>
      <c r="N25" s="73"/>
      <c r="O25" s="73"/>
      <c r="P25" s="73"/>
      <c r="Q25" s="73"/>
      <c r="R25" s="73"/>
      <c r="S25" s="73"/>
      <c r="T25" s="73"/>
      <c r="U25" s="73"/>
      <c r="V25" s="73"/>
      <c r="W25" s="74"/>
      <c r="X25" s="74"/>
      <c r="Y25" s="74"/>
      <c r="Z25" s="74"/>
      <c r="AA25" s="74"/>
      <c r="AB25" s="74"/>
      <c r="AC25" s="74"/>
      <c r="AD25" s="74"/>
      <c r="AE25" s="74"/>
      <c r="AF25" s="74"/>
      <c r="AG25" s="74"/>
      <c r="AH25" s="74"/>
      <c r="AI25" s="100" t="str">
        <f t="shared" si="0"/>
        <v/>
      </c>
      <c r="AJ25" s="101" t="str">
        <f t="shared" si="1"/>
        <v>_Offer-&lt;Choose One&gt;_Part-</v>
      </c>
      <c r="AK25" s="101" t="str">
        <f t="shared" si="2"/>
        <v>_Offer-&lt;Choose One&gt;</v>
      </c>
      <c r="AL25" s="101" t="str">
        <f>IF(B25&lt;&gt;"&lt;Choose One&gt;",'Participant Information'!SmallBusiness,"N/A")</f>
        <v>N/A</v>
      </c>
      <c r="AM25" s="101" t="str">
        <f>IF(B25&lt;&gt;"&lt;Choose One&gt;",'Participant Information'!Terminated,"N/A")</f>
        <v>N/A</v>
      </c>
      <c r="AN25" s="101" t="str">
        <f>IF(B25&lt;&gt;"&lt;Choose One&gt;",'Participant Information'!NotSigned,"N/A")</f>
        <v>N/A</v>
      </c>
      <c r="AO25" s="101" t="str">
        <f>IF(B25&lt;&gt;"&lt;Choose One&gt;",[0]!Bidder75,"N/A")</f>
        <v>N/A</v>
      </c>
      <c r="AP25" s="101" t="str">
        <f>IF(B25&lt;&gt;"&lt;Choose One&gt;",[0]!Bidder95,"N/A")</f>
        <v>N/A</v>
      </c>
      <c r="AQ25" s="58">
        <f t="shared" si="9"/>
        <v>0</v>
      </c>
      <c r="AR25" s="102">
        <f>SUMPRODUCT(K25:V25,W25:AH25,'RA Prices_No Inputs Required'!$C$26:$N$26)*(1+AQ25)</f>
        <v>0</v>
      </c>
      <c r="AS25" s="103">
        <f>SUMPRODUCT(K25:V25,'RA Prices_No Inputs Required'!$C$9:$N$9,'RA Prices_No Inputs Required'!$C$26:$N$26)*1.09</f>
        <v>0</v>
      </c>
      <c r="AT25" s="180">
        <f ca="1">IF(BD25="-",0,SUMPRODUCT(K25:V25,'RA Prices_No Inputs Required'!$C$9:$N$9,
OFFSET('RA Prices_No Inputs Required'!$B$15,MATCH(BD25,'RA Prices_No Inputs Required'!$B$16:$B$22,0),1,1,12)-1,
'RA Prices_No Inputs Required'!$C$26:$N$26))</f>
        <v>0</v>
      </c>
      <c r="AU25" s="102">
        <f>IF(BA25="Flex",SUMPRODUCT(K25:V25,'RA Prices_No Inputs Required'!$C$12:$N$12,'RA Prices_No Inputs Required'!$C$26:$N$26),0)</f>
        <v>0</v>
      </c>
      <c r="AV25" s="104">
        <f t="shared" ca="1" si="3"/>
        <v>0</v>
      </c>
      <c r="AW25" s="105">
        <f>SUMPRODUCT(K25:V25,'RA Prices_No Inputs Required'!$C$26:$N$26)</f>
        <v>0</v>
      </c>
      <c r="AX25" s="110">
        <f t="shared" si="10"/>
        <v>0</v>
      </c>
      <c r="AY25" s="111">
        <f t="shared" si="11"/>
        <v>0</v>
      </c>
      <c r="AZ25" t="str">
        <f t="shared" si="4"/>
        <v>&lt;C</v>
      </c>
      <c r="BA25" s="36" t="str">
        <f t="shared" si="5"/>
        <v>-</v>
      </c>
      <c r="BB25" s="36" t="str">
        <f t="shared" si="6"/>
        <v>-</v>
      </c>
      <c r="BC25" s="36" t="str">
        <f t="shared" si="7"/>
        <v>-</v>
      </c>
      <c r="BD25" s="36" t="str">
        <f t="shared" si="12"/>
        <v>-</v>
      </c>
      <c r="BQ25" s="36" t="s">
        <v>58</v>
      </c>
      <c r="BR25" s="36" t="s">
        <v>58</v>
      </c>
      <c r="BT25" s="176">
        <v>2</v>
      </c>
      <c r="BU25" s="177" t="s">
        <v>202</v>
      </c>
    </row>
    <row r="26" spans="1:73">
      <c r="A26" s="48"/>
      <c r="B26" s="72" t="s">
        <v>58</v>
      </c>
      <c r="C26" s="72"/>
      <c r="D26" s="72" t="s">
        <v>58</v>
      </c>
      <c r="E26"/>
      <c r="F26" s="72" t="s">
        <v>58</v>
      </c>
      <c r="G26" s="75" t="s">
        <v>58</v>
      </c>
      <c r="H26" s="72"/>
      <c r="I26" s="72"/>
      <c r="J26" s="76">
        <f t="shared" si="8"/>
        <v>0</v>
      </c>
      <c r="K26" s="73"/>
      <c r="L26" s="73"/>
      <c r="M26" s="73"/>
      <c r="N26" s="73"/>
      <c r="O26" s="73"/>
      <c r="P26" s="73"/>
      <c r="Q26" s="73"/>
      <c r="R26" s="73"/>
      <c r="S26" s="73"/>
      <c r="T26" s="73"/>
      <c r="U26" s="73"/>
      <c r="V26" s="73"/>
      <c r="W26" s="74"/>
      <c r="X26" s="74"/>
      <c r="Y26" s="74"/>
      <c r="Z26" s="74"/>
      <c r="AA26" s="74"/>
      <c r="AB26" s="74"/>
      <c r="AC26" s="74"/>
      <c r="AD26" s="74"/>
      <c r="AE26" s="74"/>
      <c r="AF26" s="74"/>
      <c r="AG26" s="74"/>
      <c r="AH26" s="74"/>
      <c r="AI26" s="100" t="str">
        <f t="shared" si="0"/>
        <v/>
      </c>
      <c r="AJ26" s="101" t="str">
        <f t="shared" si="1"/>
        <v>_Offer-&lt;Choose One&gt;_Part-</v>
      </c>
      <c r="AK26" s="101" t="str">
        <f t="shared" si="2"/>
        <v>_Offer-&lt;Choose One&gt;</v>
      </c>
      <c r="AL26" s="101" t="str">
        <f>IF(B26&lt;&gt;"&lt;Choose One&gt;",'Participant Information'!SmallBusiness,"N/A")</f>
        <v>N/A</v>
      </c>
      <c r="AM26" s="101" t="str">
        <f>IF(B26&lt;&gt;"&lt;Choose One&gt;",'Participant Information'!Terminated,"N/A")</f>
        <v>N/A</v>
      </c>
      <c r="AN26" s="101" t="str">
        <f>IF(B26&lt;&gt;"&lt;Choose One&gt;",'Participant Information'!NotSigned,"N/A")</f>
        <v>N/A</v>
      </c>
      <c r="AO26" s="101" t="str">
        <f>IF(B26&lt;&gt;"&lt;Choose One&gt;",[0]!Bidder75,"N/A")</f>
        <v>N/A</v>
      </c>
      <c r="AP26" s="101" t="str">
        <f>IF(B26&lt;&gt;"&lt;Choose One&gt;",[0]!Bidder95,"N/A")</f>
        <v>N/A</v>
      </c>
      <c r="AQ26" s="58">
        <f t="shared" si="9"/>
        <v>0</v>
      </c>
      <c r="AR26" s="102">
        <f>SUMPRODUCT(K26:V26,W26:AH26,'RA Prices_No Inputs Required'!$C$26:$N$26)*(1+AQ26)</f>
        <v>0</v>
      </c>
      <c r="AS26" s="103">
        <f>SUMPRODUCT(K26:V26,'RA Prices_No Inputs Required'!$C$9:$N$9,'RA Prices_No Inputs Required'!$C$26:$N$26)*1.09</f>
        <v>0</v>
      </c>
      <c r="AT26" s="180">
        <f ca="1">IF(BD26="-",0,SUMPRODUCT(K26:V26,'RA Prices_No Inputs Required'!$C$9:$N$9,
OFFSET('RA Prices_No Inputs Required'!$B$15,MATCH(BD26,'RA Prices_No Inputs Required'!$B$16:$B$22,0),1,1,12)-1,
'RA Prices_No Inputs Required'!$C$26:$N$26))</f>
        <v>0</v>
      </c>
      <c r="AU26" s="102">
        <f>IF(BA26="Flex",SUMPRODUCT(K26:V26,'RA Prices_No Inputs Required'!$C$12:$N$12,'RA Prices_No Inputs Required'!$C$26:$N$26),0)</f>
        <v>0</v>
      </c>
      <c r="AV26" s="104">
        <f t="shared" ca="1" si="3"/>
        <v>0</v>
      </c>
      <c r="AW26" s="105">
        <f>SUMPRODUCT(K26:V26,'RA Prices_No Inputs Required'!$C$26:$N$26)</f>
        <v>0</v>
      </c>
      <c r="AX26" s="110">
        <f t="shared" si="10"/>
        <v>0</v>
      </c>
      <c r="AY26" s="111">
        <f t="shared" si="11"/>
        <v>0</v>
      </c>
      <c r="AZ26" t="str">
        <f t="shared" si="4"/>
        <v>&lt;C</v>
      </c>
      <c r="BA26" s="36" t="str">
        <f t="shared" si="5"/>
        <v>-</v>
      </c>
      <c r="BB26" s="36" t="str">
        <f t="shared" si="6"/>
        <v>-</v>
      </c>
      <c r="BC26" s="36" t="str">
        <f t="shared" si="7"/>
        <v>-</v>
      </c>
      <c r="BD26" s="36" t="str">
        <f t="shared" si="12"/>
        <v>-</v>
      </c>
      <c r="BQ26" s="36" t="s">
        <v>58</v>
      </c>
      <c r="BR26" s="36" t="s">
        <v>58</v>
      </c>
      <c r="BT26" s="176">
        <v>3</v>
      </c>
      <c r="BU26" s="177" t="s">
        <v>203</v>
      </c>
    </row>
    <row r="27" spans="1:73">
      <c r="A27" s="48"/>
      <c r="B27" s="72" t="s">
        <v>58</v>
      </c>
      <c r="C27" s="72"/>
      <c r="D27" s="72" t="s">
        <v>58</v>
      </c>
      <c r="E27"/>
      <c r="F27" s="72" t="s">
        <v>58</v>
      </c>
      <c r="G27" s="75" t="s">
        <v>58</v>
      </c>
      <c r="H27" s="72"/>
      <c r="I27" s="72"/>
      <c r="J27" s="76">
        <f t="shared" si="8"/>
        <v>0</v>
      </c>
      <c r="K27" s="73"/>
      <c r="L27" s="73"/>
      <c r="M27" s="73"/>
      <c r="N27" s="73"/>
      <c r="O27" s="73"/>
      <c r="P27" s="73"/>
      <c r="Q27" s="73"/>
      <c r="R27" s="73"/>
      <c r="S27" s="73"/>
      <c r="T27" s="73"/>
      <c r="U27" s="73"/>
      <c r="V27" s="73"/>
      <c r="W27" s="74"/>
      <c r="X27" s="74"/>
      <c r="Y27" s="74"/>
      <c r="Z27" s="74"/>
      <c r="AA27" s="74"/>
      <c r="AB27" s="74"/>
      <c r="AC27" s="74"/>
      <c r="AD27" s="74"/>
      <c r="AE27" s="74"/>
      <c r="AF27" s="74"/>
      <c r="AG27" s="74"/>
      <c r="AH27" s="74"/>
      <c r="AI27" s="100" t="str">
        <f t="shared" si="0"/>
        <v/>
      </c>
      <c r="AJ27" s="101" t="str">
        <f t="shared" si="1"/>
        <v>_Offer-&lt;Choose One&gt;_Part-</v>
      </c>
      <c r="AK27" s="101" t="str">
        <f t="shared" si="2"/>
        <v>_Offer-&lt;Choose One&gt;</v>
      </c>
      <c r="AL27" s="101" t="str">
        <f>IF(B27&lt;&gt;"&lt;Choose One&gt;",'Participant Information'!SmallBusiness,"N/A")</f>
        <v>N/A</v>
      </c>
      <c r="AM27" s="101" t="str">
        <f>IF(B27&lt;&gt;"&lt;Choose One&gt;",'Participant Information'!Terminated,"N/A")</f>
        <v>N/A</v>
      </c>
      <c r="AN27" s="101" t="str">
        <f>IF(B27&lt;&gt;"&lt;Choose One&gt;",'Participant Information'!NotSigned,"N/A")</f>
        <v>N/A</v>
      </c>
      <c r="AO27" s="101" t="str">
        <f>IF(B27&lt;&gt;"&lt;Choose One&gt;",[0]!Bidder75,"N/A")</f>
        <v>N/A</v>
      </c>
      <c r="AP27" s="101" t="str">
        <f>IF(B27&lt;&gt;"&lt;Choose One&gt;",[0]!Bidder95,"N/A")</f>
        <v>N/A</v>
      </c>
      <c r="AQ27" s="58">
        <f t="shared" si="9"/>
        <v>0</v>
      </c>
      <c r="AR27" s="102">
        <f>SUMPRODUCT(K27:V27,W27:AH27,'RA Prices_No Inputs Required'!$C$26:$N$26)*(1+AQ27)</f>
        <v>0</v>
      </c>
      <c r="AS27" s="103">
        <f>SUMPRODUCT(K27:V27,'RA Prices_No Inputs Required'!$C$9:$N$9,'RA Prices_No Inputs Required'!$C$26:$N$26)*1.09</f>
        <v>0</v>
      </c>
      <c r="AT27" s="180">
        <f ca="1">IF(BD27="-",0,SUMPRODUCT(K27:V27,'RA Prices_No Inputs Required'!$C$9:$N$9,
OFFSET('RA Prices_No Inputs Required'!$B$15,MATCH(BD27,'RA Prices_No Inputs Required'!$B$16:$B$22,0),1,1,12)-1,
'RA Prices_No Inputs Required'!$C$26:$N$26))</f>
        <v>0</v>
      </c>
      <c r="AU27" s="102">
        <f>IF(BA27="Flex",SUMPRODUCT(K27:V27,'RA Prices_No Inputs Required'!$C$12:$N$12,'RA Prices_No Inputs Required'!$C$26:$N$26),0)</f>
        <v>0</v>
      </c>
      <c r="AV27" s="104">
        <f t="shared" ca="1" si="3"/>
        <v>0</v>
      </c>
      <c r="AW27" s="105">
        <f>SUMPRODUCT(K27:V27,'RA Prices_No Inputs Required'!$C$26:$N$26)</f>
        <v>0</v>
      </c>
      <c r="AX27" s="110">
        <f t="shared" si="10"/>
        <v>0</v>
      </c>
      <c r="AY27" s="111">
        <f t="shared" si="11"/>
        <v>0</v>
      </c>
      <c r="AZ27" t="str">
        <f t="shared" si="4"/>
        <v>&lt;C</v>
      </c>
      <c r="BA27" s="36" t="str">
        <f t="shared" si="5"/>
        <v>-</v>
      </c>
      <c r="BB27" s="36" t="str">
        <f t="shared" si="6"/>
        <v>-</v>
      </c>
      <c r="BC27" s="36" t="str">
        <f t="shared" si="7"/>
        <v>-</v>
      </c>
      <c r="BD27" s="36" t="str">
        <f t="shared" si="12"/>
        <v>-</v>
      </c>
      <c r="BQ27" s="36" t="s">
        <v>58</v>
      </c>
      <c r="BR27" s="36" t="s">
        <v>58</v>
      </c>
      <c r="BT27" s="176">
        <v>4</v>
      </c>
      <c r="BU27" s="177" t="s">
        <v>204</v>
      </c>
    </row>
    <row r="28" spans="1:73">
      <c r="A28" s="48"/>
      <c r="B28" s="72" t="s">
        <v>58</v>
      </c>
      <c r="C28" s="72"/>
      <c r="D28" s="72" t="s">
        <v>58</v>
      </c>
      <c r="E28"/>
      <c r="F28" s="72" t="s">
        <v>58</v>
      </c>
      <c r="G28" s="75" t="s">
        <v>58</v>
      </c>
      <c r="H28" s="72"/>
      <c r="I28" s="72"/>
      <c r="J28" s="76">
        <f t="shared" si="8"/>
        <v>0</v>
      </c>
      <c r="K28" s="73"/>
      <c r="L28" s="73"/>
      <c r="M28" s="73"/>
      <c r="N28" s="73"/>
      <c r="O28" s="73"/>
      <c r="P28" s="73"/>
      <c r="Q28" s="73"/>
      <c r="R28" s="73"/>
      <c r="S28" s="73"/>
      <c r="T28" s="73"/>
      <c r="U28" s="73"/>
      <c r="V28" s="73"/>
      <c r="W28" s="74"/>
      <c r="X28" s="74"/>
      <c r="Y28" s="74"/>
      <c r="Z28" s="74"/>
      <c r="AA28" s="74"/>
      <c r="AB28" s="74"/>
      <c r="AC28" s="74"/>
      <c r="AD28" s="74"/>
      <c r="AE28" s="74"/>
      <c r="AF28" s="74"/>
      <c r="AG28" s="74"/>
      <c r="AH28" s="74"/>
      <c r="AI28" s="100" t="str">
        <f t="shared" si="0"/>
        <v/>
      </c>
      <c r="AJ28" s="101" t="str">
        <f t="shared" si="1"/>
        <v>_Offer-&lt;Choose One&gt;_Part-</v>
      </c>
      <c r="AK28" s="101" t="str">
        <f t="shared" si="2"/>
        <v>_Offer-&lt;Choose One&gt;</v>
      </c>
      <c r="AL28" s="101" t="str">
        <f>IF(B28&lt;&gt;"&lt;Choose One&gt;",'Participant Information'!SmallBusiness,"N/A")</f>
        <v>N/A</v>
      </c>
      <c r="AM28" s="101" t="str">
        <f>IF(B28&lt;&gt;"&lt;Choose One&gt;",'Participant Information'!Terminated,"N/A")</f>
        <v>N/A</v>
      </c>
      <c r="AN28" s="101" t="str">
        <f>IF(B28&lt;&gt;"&lt;Choose One&gt;",'Participant Information'!NotSigned,"N/A")</f>
        <v>N/A</v>
      </c>
      <c r="AO28" s="101" t="str">
        <f>IF(B28&lt;&gt;"&lt;Choose One&gt;",[0]!Bidder75,"N/A")</f>
        <v>N/A</v>
      </c>
      <c r="AP28" s="101" t="str">
        <f>IF(B28&lt;&gt;"&lt;Choose One&gt;",[0]!Bidder95,"N/A")</f>
        <v>N/A</v>
      </c>
      <c r="AQ28" s="58">
        <f t="shared" si="9"/>
        <v>0</v>
      </c>
      <c r="AR28" s="102">
        <f>SUMPRODUCT(K28:V28,W28:AH28,'RA Prices_No Inputs Required'!$C$26:$N$26)*(1+AQ28)</f>
        <v>0</v>
      </c>
      <c r="AS28" s="103">
        <f>SUMPRODUCT(K28:V28,'RA Prices_No Inputs Required'!$C$9:$N$9,'RA Prices_No Inputs Required'!$C$26:$N$26)*1.09</f>
        <v>0</v>
      </c>
      <c r="AT28" s="180">
        <f ca="1">IF(BD28="-",0,SUMPRODUCT(K28:V28,'RA Prices_No Inputs Required'!$C$9:$N$9,
OFFSET('RA Prices_No Inputs Required'!$B$15,MATCH(BD28,'RA Prices_No Inputs Required'!$B$16:$B$22,0),1,1,12)-1,
'RA Prices_No Inputs Required'!$C$26:$N$26))</f>
        <v>0</v>
      </c>
      <c r="AU28" s="102">
        <f>IF(BA28="Flex",SUMPRODUCT(K28:V28,'RA Prices_No Inputs Required'!$C$12:$N$12,'RA Prices_No Inputs Required'!$C$26:$N$26),0)</f>
        <v>0</v>
      </c>
      <c r="AV28" s="104">
        <f t="shared" ca="1" si="3"/>
        <v>0</v>
      </c>
      <c r="AW28" s="105">
        <f>SUMPRODUCT(K28:V28,'RA Prices_No Inputs Required'!$C$26:$N$26)</f>
        <v>0</v>
      </c>
      <c r="AX28" s="110">
        <f t="shared" si="10"/>
        <v>0</v>
      </c>
      <c r="AY28" s="111">
        <f t="shared" si="11"/>
        <v>0</v>
      </c>
      <c r="AZ28" t="str">
        <f t="shared" si="4"/>
        <v>&lt;C</v>
      </c>
      <c r="BA28" s="36" t="str">
        <f t="shared" si="5"/>
        <v>-</v>
      </c>
      <c r="BB28" s="36" t="str">
        <f t="shared" si="6"/>
        <v>-</v>
      </c>
      <c r="BC28" s="36" t="str">
        <f t="shared" si="7"/>
        <v>-</v>
      </c>
      <c r="BD28" s="36" t="str">
        <f t="shared" si="12"/>
        <v>-</v>
      </c>
      <c r="BQ28" s="36" t="s">
        <v>58</v>
      </c>
      <c r="BR28" s="36" t="s">
        <v>58</v>
      </c>
      <c r="BT28" s="176">
        <v>5</v>
      </c>
      <c r="BU28" s="177" t="s">
        <v>205</v>
      </c>
    </row>
    <row r="29" spans="1:73">
      <c r="A29" s="48"/>
      <c r="B29" s="72" t="s">
        <v>58</v>
      </c>
      <c r="C29" s="72"/>
      <c r="D29" s="72" t="s">
        <v>58</v>
      </c>
      <c r="E29" s="85"/>
      <c r="F29" s="72" t="s">
        <v>58</v>
      </c>
      <c r="G29" s="75" t="s">
        <v>58</v>
      </c>
      <c r="H29" s="72"/>
      <c r="I29" s="72"/>
      <c r="J29" s="76">
        <f t="shared" si="8"/>
        <v>0</v>
      </c>
      <c r="K29" s="73"/>
      <c r="L29" s="73"/>
      <c r="M29" s="73"/>
      <c r="N29" s="73"/>
      <c r="O29" s="73"/>
      <c r="P29" s="73"/>
      <c r="Q29" s="73"/>
      <c r="R29" s="73"/>
      <c r="S29" s="73"/>
      <c r="T29" s="73"/>
      <c r="U29" s="73"/>
      <c r="V29" s="73"/>
      <c r="W29" s="74"/>
      <c r="X29" s="74"/>
      <c r="Y29" s="74"/>
      <c r="Z29" s="74"/>
      <c r="AA29" s="74"/>
      <c r="AB29" s="74"/>
      <c r="AC29" s="74"/>
      <c r="AD29" s="74"/>
      <c r="AE29" s="74"/>
      <c r="AF29" s="74"/>
      <c r="AG29" s="74"/>
      <c r="AH29" s="74"/>
      <c r="AI29" s="100" t="str">
        <f t="shared" si="0"/>
        <v/>
      </c>
      <c r="AJ29" s="101" t="str">
        <f t="shared" si="1"/>
        <v>_Offer-&lt;Choose One&gt;_Part-</v>
      </c>
      <c r="AK29" s="101" t="str">
        <f t="shared" si="2"/>
        <v>_Offer-&lt;Choose One&gt;</v>
      </c>
      <c r="AL29" s="101" t="str">
        <f>IF(B29&lt;&gt;"&lt;Choose One&gt;",'Participant Information'!SmallBusiness,"N/A")</f>
        <v>N/A</v>
      </c>
      <c r="AM29" s="101" t="str">
        <f>IF(B29&lt;&gt;"&lt;Choose One&gt;",'Participant Information'!Terminated,"N/A")</f>
        <v>N/A</v>
      </c>
      <c r="AN29" s="101" t="str">
        <f>IF(B29&lt;&gt;"&lt;Choose One&gt;",'Participant Information'!NotSigned,"N/A")</f>
        <v>N/A</v>
      </c>
      <c r="AO29" s="101" t="str">
        <f>IF(B29&lt;&gt;"&lt;Choose One&gt;",[0]!Bidder75,"N/A")</f>
        <v>N/A</v>
      </c>
      <c r="AP29" s="101" t="str">
        <f>IF(B29&lt;&gt;"&lt;Choose One&gt;",[0]!Bidder95,"N/A")</f>
        <v>N/A</v>
      </c>
      <c r="AQ29" s="58">
        <f t="shared" si="9"/>
        <v>0</v>
      </c>
      <c r="AR29" s="102">
        <f>SUMPRODUCT(K29:V29,W29:AH29,'RA Prices_No Inputs Required'!$C$26:$N$26)*(1+AQ29)</f>
        <v>0</v>
      </c>
      <c r="AS29" s="103">
        <f>SUMPRODUCT(K29:V29,'RA Prices_No Inputs Required'!$C$9:$N$9,'RA Prices_No Inputs Required'!$C$26:$N$26)*1.09</f>
        <v>0</v>
      </c>
      <c r="AT29" s="180">
        <f ca="1">IF(BD29="-",0,SUMPRODUCT(K29:V29,'RA Prices_No Inputs Required'!$C$9:$N$9,
OFFSET('RA Prices_No Inputs Required'!$B$15,MATCH(BD29,'RA Prices_No Inputs Required'!$B$16:$B$22,0),1,1,12)-1,
'RA Prices_No Inputs Required'!$C$26:$N$26))</f>
        <v>0</v>
      </c>
      <c r="AU29" s="102">
        <f>IF(BA29="Flex",SUMPRODUCT(K29:V29,'RA Prices_No Inputs Required'!$C$12:$N$12,'RA Prices_No Inputs Required'!$C$26:$N$26),0)</f>
        <v>0</v>
      </c>
      <c r="AV29" s="104">
        <f t="shared" ca="1" si="3"/>
        <v>0</v>
      </c>
      <c r="AW29" s="105">
        <f>SUMPRODUCT(K29:V29,'RA Prices_No Inputs Required'!$C$26:$N$26)</f>
        <v>0</v>
      </c>
      <c r="AX29" s="110">
        <f t="shared" si="10"/>
        <v>0</v>
      </c>
      <c r="AY29" s="111">
        <f t="shared" si="11"/>
        <v>0</v>
      </c>
      <c r="AZ29" t="str">
        <f t="shared" si="4"/>
        <v>&lt;C</v>
      </c>
      <c r="BA29" s="36" t="str">
        <f t="shared" si="5"/>
        <v>-</v>
      </c>
      <c r="BB29" s="36" t="str">
        <f t="shared" si="6"/>
        <v>-</v>
      </c>
      <c r="BC29" s="36" t="str">
        <f t="shared" si="7"/>
        <v>-</v>
      </c>
      <c r="BD29" s="36" t="str">
        <f t="shared" si="12"/>
        <v>-</v>
      </c>
      <c r="BQ29" s="36" t="s">
        <v>58</v>
      </c>
      <c r="BR29" s="36" t="s">
        <v>58</v>
      </c>
      <c r="BT29" s="176">
        <v>6</v>
      </c>
      <c r="BU29" s="177" t="s">
        <v>206</v>
      </c>
    </row>
    <row r="30" spans="1:73">
      <c r="A30" s="48"/>
      <c r="B30" s="72" t="s">
        <v>58</v>
      </c>
      <c r="C30" s="72"/>
      <c r="D30" s="72" t="s">
        <v>58</v>
      </c>
      <c r="E30" s="85"/>
      <c r="F30" s="72" t="s">
        <v>58</v>
      </c>
      <c r="G30" s="75" t="s">
        <v>58</v>
      </c>
      <c r="H30" s="72"/>
      <c r="I30" s="72"/>
      <c r="J30" s="76">
        <f t="shared" si="8"/>
        <v>0</v>
      </c>
      <c r="K30" s="73"/>
      <c r="L30" s="73"/>
      <c r="M30" s="73"/>
      <c r="N30" s="73"/>
      <c r="O30" s="73"/>
      <c r="P30" s="73"/>
      <c r="Q30" s="73"/>
      <c r="R30" s="73"/>
      <c r="S30" s="73"/>
      <c r="T30" s="73"/>
      <c r="U30" s="73"/>
      <c r="V30" s="73"/>
      <c r="W30" s="74"/>
      <c r="X30" s="74"/>
      <c r="Y30" s="74"/>
      <c r="Z30" s="74"/>
      <c r="AA30" s="74"/>
      <c r="AB30" s="74"/>
      <c r="AC30" s="74"/>
      <c r="AD30" s="74"/>
      <c r="AE30" s="74"/>
      <c r="AF30" s="74"/>
      <c r="AG30" s="74"/>
      <c r="AH30" s="74"/>
      <c r="AI30" s="100" t="str">
        <f t="shared" si="0"/>
        <v/>
      </c>
      <c r="AJ30" s="101" t="str">
        <f t="shared" si="1"/>
        <v>_Offer-&lt;Choose One&gt;_Part-</v>
      </c>
      <c r="AK30" s="101" t="str">
        <f t="shared" si="2"/>
        <v>_Offer-&lt;Choose One&gt;</v>
      </c>
      <c r="AL30" s="101" t="str">
        <f>IF(B30&lt;&gt;"&lt;Choose One&gt;",'Participant Information'!SmallBusiness,"N/A")</f>
        <v>N/A</v>
      </c>
      <c r="AM30" s="101" t="str">
        <f>IF(B30&lt;&gt;"&lt;Choose One&gt;",'Participant Information'!Terminated,"N/A")</f>
        <v>N/A</v>
      </c>
      <c r="AN30" s="101" t="str">
        <f>IF(B30&lt;&gt;"&lt;Choose One&gt;",'Participant Information'!NotSigned,"N/A")</f>
        <v>N/A</v>
      </c>
      <c r="AO30" s="101" t="str">
        <f>IF(B30&lt;&gt;"&lt;Choose One&gt;",[0]!Bidder75,"N/A")</f>
        <v>N/A</v>
      </c>
      <c r="AP30" s="101" t="str">
        <f>IF(B30&lt;&gt;"&lt;Choose One&gt;",[0]!Bidder95,"N/A")</f>
        <v>N/A</v>
      </c>
      <c r="AQ30" s="58">
        <f t="shared" si="9"/>
        <v>0</v>
      </c>
      <c r="AR30" s="102">
        <f>SUMPRODUCT(K30:V30,W30:AH30,'RA Prices_No Inputs Required'!$C$26:$N$26)*(1+AQ30)</f>
        <v>0</v>
      </c>
      <c r="AS30" s="103">
        <f>SUMPRODUCT(K30:V30,'RA Prices_No Inputs Required'!$C$9:$N$9,'RA Prices_No Inputs Required'!$C$26:$N$26)*1.09</f>
        <v>0</v>
      </c>
      <c r="AT30" s="180">
        <f ca="1">IF(BD30="-",0,SUMPRODUCT(K30:V30,'RA Prices_No Inputs Required'!$C$9:$N$9,
OFFSET('RA Prices_No Inputs Required'!$B$15,MATCH(BD30,'RA Prices_No Inputs Required'!$B$16:$B$22,0),1,1,12)-1,
'RA Prices_No Inputs Required'!$C$26:$N$26))</f>
        <v>0</v>
      </c>
      <c r="AU30" s="102">
        <f>IF(BA30="Flex",SUMPRODUCT(K30:V30,'RA Prices_No Inputs Required'!$C$12:$N$12,'RA Prices_No Inputs Required'!$C$26:$N$26),0)</f>
        <v>0</v>
      </c>
      <c r="AV30" s="104">
        <f t="shared" ca="1" si="3"/>
        <v>0</v>
      </c>
      <c r="AW30" s="105">
        <f>SUMPRODUCT(K30:V30,'RA Prices_No Inputs Required'!$C$26:$N$26)</f>
        <v>0</v>
      </c>
      <c r="AX30" s="110">
        <f t="shared" si="10"/>
        <v>0</v>
      </c>
      <c r="AY30" s="111">
        <f t="shared" si="11"/>
        <v>0</v>
      </c>
      <c r="AZ30" t="str">
        <f t="shared" si="4"/>
        <v>&lt;C</v>
      </c>
      <c r="BA30" s="36" t="str">
        <f t="shared" si="5"/>
        <v>-</v>
      </c>
      <c r="BB30" s="36" t="str">
        <f t="shared" si="6"/>
        <v>-</v>
      </c>
      <c r="BC30" s="36" t="str">
        <f t="shared" si="7"/>
        <v>-</v>
      </c>
      <c r="BD30" s="36" t="str">
        <f t="shared" si="12"/>
        <v>-</v>
      </c>
      <c r="BQ30" s="36" t="s">
        <v>58</v>
      </c>
      <c r="BR30" s="36" t="s">
        <v>58</v>
      </c>
      <c r="BT30" s="178">
        <v>7</v>
      </c>
      <c r="BU30" s="179" t="s">
        <v>207</v>
      </c>
    </row>
    <row r="31" spans="1:73">
      <c r="A31" s="48"/>
      <c r="B31" s="72" t="s">
        <v>58</v>
      </c>
      <c r="C31" s="72"/>
      <c r="D31" s="72" t="s">
        <v>58</v>
      </c>
      <c r="E31" s="85"/>
      <c r="F31" s="72" t="s">
        <v>58</v>
      </c>
      <c r="G31" s="75" t="s">
        <v>58</v>
      </c>
      <c r="H31" s="72"/>
      <c r="I31" s="72"/>
      <c r="J31" s="76">
        <f t="shared" si="8"/>
        <v>0</v>
      </c>
      <c r="K31" s="73"/>
      <c r="L31" s="73"/>
      <c r="M31" s="73"/>
      <c r="N31" s="73"/>
      <c r="O31" s="73"/>
      <c r="P31" s="73"/>
      <c r="Q31" s="73"/>
      <c r="R31" s="73"/>
      <c r="S31" s="73"/>
      <c r="T31" s="73"/>
      <c r="U31" s="73"/>
      <c r="V31" s="73"/>
      <c r="W31" s="74"/>
      <c r="X31" s="74"/>
      <c r="Y31" s="74"/>
      <c r="Z31" s="74"/>
      <c r="AA31" s="74"/>
      <c r="AB31" s="74"/>
      <c r="AC31" s="74"/>
      <c r="AD31" s="74"/>
      <c r="AE31" s="74"/>
      <c r="AF31" s="74"/>
      <c r="AG31" s="74"/>
      <c r="AH31" s="74"/>
      <c r="AI31" s="100" t="str">
        <f t="shared" si="0"/>
        <v/>
      </c>
      <c r="AJ31" s="101" t="str">
        <f t="shared" si="1"/>
        <v>_Offer-&lt;Choose One&gt;_Part-</v>
      </c>
      <c r="AK31" s="101" t="str">
        <f t="shared" si="2"/>
        <v>_Offer-&lt;Choose One&gt;</v>
      </c>
      <c r="AL31" s="101" t="str">
        <f>IF(B31&lt;&gt;"&lt;Choose One&gt;",'Participant Information'!SmallBusiness,"N/A")</f>
        <v>N/A</v>
      </c>
      <c r="AM31" s="101" t="str">
        <f>IF(B31&lt;&gt;"&lt;Choose One&gt;",'Participant Information'!Terminated,"N/A")</f>
        <v>N/A</v>
      </c>
      <c r="AN31" s="101" t="str">
        <f>IF(B31&lt;&gt;"&lt;Choose One&gt;",'Participant Information'!NotSigned,"N/A")</f>
        <v>N/A</v>
      </c>
      <c r="AO31" s="101" t="str">
        <f>IF(B31&lt;&gt;"&lt;Choose One&gt;",[0]!Bidder75,"N/A")</f>
        <v>N/A</v>
      </c>
      <c r="AP31" s="101" t="str">
        <f>IF(B31&lt;&gt;"&lt;Choose One&gt;",[0]!Bidder95,"N/A")</f>
        <v>N/A</v>
      </c>
      <c r="AQ31" s="58">
        <f t="shared" si="9"/>
        <v>0</v>
      </c>
      <c r="AR31" s="102">
        <f>SUMPRODUCT(K31:V31,W31:AH31,'RA Prices_No Inputs Required'!$C$26:$N$26)*(1+AQ31)</f>
        <v>0</v>
      </c>
      <c r="AS31" s="103">
        <f>SUMPRODUCT(K31:V31,'RA Prices_No Inputs Required'!$C$9:$N$9,'RA Prices_No Inputs Required'!$C$26:$N$26)*1.09</f>
        <v>0</v>
      </c>
      <c r="AT31" s="180">
        <f ca="1">IF(BD31="-",0,SUMPRODUCT(K31:V31,'RA Prices_No Inputs Required'!$C$9:$N$9,
OFFSET('RA Prices_No Inputs Required'!$B$15,MATCH(BD31,'RA Prices_No Inputs Required'!$B$16:$B$22,0),1,1,12)-1,
'RA Prices_No Inputs Required'!$C$26:$N$26))</f>
        <v>0</v>
      </c>
      <c r="AU31" s="102">
        <f>IF(BA31="Flex",SUMPRODUCT(K31:V31,'RA Prices_No Inputs Required'!$C$12:$N$12,'RA Prices_No Inputs Required'!$C$26:$N$26),0)</f>
        <v>0</v>
      </c>
      <c r="AV31" s="104">
        <f t="shared" ca="1" si="3"/>
        <v>0</v>
      </c>
      <c r="AW31" s="105">
        <f>SUMPRODUCT(K31:V31,'RA Prices_No Inputs Required'!$C$26:$N$26)</f>
        <v>0</v>
      </c>
      <c r="AX31" s="110">
        <f t="shared" si="10"/>
        <v>0</v>
      </c>
      <c r="AY31" s="111">
        <f t="shared" si="11"/>
        <v>0</v>
      </c>
      <c r="AZ31" t="str">
        <f t="shared" si="4"/>
        <v>&lt;C</v>
      </c>
      <c r="BA31" s="36" t="str">
        <f t="shared" si="5"/>
        <v>-</v>
      </c>
      <c r="BB31" s="36" t="str">
        <f t="shared" si="6"/>
        <v>-</v>
      </c>
      <c r="BC31" s="36" t="str">
        <f t="shared" si="7"/>
        <v>-</v>
      </c>
      <c r="BD31" s="36" t="str">
        <f t="shared" si="12"/>
        <v>-</v>
      </c>
      <c r="BQ31" s="36" t="s">
        <v>58</v>
      </c>
      <c r="BR31" s="36" t="s">
        <v>58</v>
      </c>
    </row>
    <row r="32" spans="1:73">
      <c r="A32" s="48"/>
      <c r="B32" s="72" t="s">
        <v>58</v>
      </c>
      <c r="C32" s="72"/>
      <c r="D32" s="72" t="s">
        <v>58</v>
      </c>
      <c r="E32" s="85"/>
      <c r="F32" s="72" t="s">
        <v>58</v>
      </c>
      <c r="G32" s="75" t="s">
        <v>58</v>
      </c>
      <c r="H32" s="72"/>
      <c r="I32" s="72"/>
      <c r="J32" s="76">
        <f t="shared" si="8"/>
        <v>0</v>
      </c>
      <c r="K32" s="73"/>
      <c r="L32" s="73"/>
      <c r="M32" s="73"/>
      <c r="N32" s="73"/>
      <c r="O32" s="73"/>
      <c r="P32" s="73"/>
      <c r="Q32" s="73"/>
      <c r="R32" s="73"/>
      <c r="S32" s="73"/>
      <c r="T32" s="73"/>
      <c r="U32" s="73"/>
      <c r="V32" s="73"/>
      <c r="W32" s="74"/>
      <c r="X32" s="74"/>
      <c r="Y32" s="74"/>
      <c r="Z32" s="74"/>
      <c r="AA32" s="74"/>
      <c r="AB32" s="74"/>
      <c r="AC32" s="74"/>
      <c r="AD32" s="74"/>
      <c r="AE32" s="74"/>
      <c r="AF32" s="74"/>
      <c r="AG32" s="74"/>
      <c r="AH32" s="74"/>
      <c r="AI32" s="100" t="str">
        <f t="shared" si="0"/>
        <v/>
      </c>
      <c r="AJ32" s="101" t="str">
        <f t="shared" si="1"/>
        <v>_Offer-&lt;Choose One&gt;_Part-</v>
      </c>
      <c r="AK32" s="101" t="str">
        <f t="shared" si="2"/>
        <v>_Offer-&lt;Choose One&gt;</v>
      </c>
      <c r="AL32" s="101" t="str">
        <f>IF(B32&lt;&gt;"&lt;Choose One&gt;",'Participant Information'!SmallBusiness,"N/A")</f>
        <v>N/A</v>
      </c>
      <c r="AM32" s="101" t="str">
        <f>IF(B32&lt;&gt;"&lt;Choose One&gt;",'Participant Information'!Terminated,"N/A")</f>
        <v>N/A</v>
      </c>
      <c r="AN32" s="101" t="str">
        <f>IF(B32&lt;&gt;"&lt;Choose One&gt;",'Participant Information'!NotSigned,"N/A")</f>
        <v>N/A</v>
      </c>
      <c r="AO32" s="101" t="str">
        <f>IF(B32&lt;&gt;"&lt;Choose One&gt;",[0]!Bidder75,"N/A")</f>
        <v>N/A</v>
      </c>
      <c r="AP32" s="101" t="str">
        <f>IF(B32&lt;&gt;"&lt;Choose One&gt;",[0]!Bidder95,"N/A")</f>
        <v>N/A</v>
      </c>
      <c r="AQ32" s="58">
        <f t="shared" si="9"/>
        <v>0</v>
      </c>
      <c r="AR32" s="102">
        <f>SUMPRODUCT(K32:V32,W32:AH32,'RA Prices_No Inputs Required'!$C$26:$N$26)*(1+AQ32)</f>
        <v>0</v>
      </c>
      <c r="AS32" s="103">
        <f>SUMPRODUCT(K32:V32,'RA Prices_No Inputs Required'!$C$9:$N$9,'RA Prices_No Inputs Required'!$C$26:$N$26)*1.09</f>
        <v>0</v>
      </c>
      <c r="AT32" s="180">
        <f ca="1">IF(BD32="-",0,SUMPRODUCT(K32:V32,'RA Prices_No Inputs Required'!$C$9:$N$9,
OFFSET('RA Prices_No Inputs Required'!$B$15,MATCH(BD32,'RA Prices_No Inputs Required'!$B$16:$B$22,0),1,1,12)-1,
'RA Prices_No Inputs Required'!$C$26:$N$26))</f>
        <v>0</v>
      </c>
      <c r="AU32" s="102">
        <f>IF(BA32="Flex",SUMPRODUCT(K32:V32,'RA Prices_No Inputs Required'!$C$12:$N$12,'RA Prices_No Inputs Required'!$C$26:$N$26),0)</f>
        <v>0</v>
      </c>
      <c r="AV32" s="104">
        <f t="shared" ca="1" si="3"/>
        <v>0</v>
      </c>
      <c r="AW32" s="105">
        <f>SUMPRODUCT(K32:V32,'RA Prices_No Inputs Required'!$C$26:$N$26)</f>
        <v>0</v>
      </c>
      <c r="AX32" s="110">
        <f t="shared" si="10"/>
        <v>0</v>
      </c>
      <c r="AY32" s="111">
        <f t="shared" si="11"/>
        <v>0</v>
      </c>
      <c r="AZ32" t="str">
        <f t="shared" si="4"/>
        <v>&lt;C</v>
      </c>
      <c r="BA32" s="36" t="str">
        <f t="shared" si="5"/>
        <v>-</v>
      </c>
      <c r="BB32" s="36" t="str">
        <f t="shared" si="6"/>
        <v>-</v>
      </c>
      <c r="BC32" s="36" t="str">
        <f t="shared" si="7"/>
        <v>-</v>
      </c>
      <c r="BD32" s="36" t="str">
        <f t="shared" si="12"/>
        <v>-</v>
      </c>
      <c r="BQ32" s="36" t="s">
        <v>58</v>
      </c>
      <c r="BR32" s="36" t="s">
        <v>58</v>
      </c>
    </row>
    <row r="33" spans="1:70">
      <c r="A33" s="48"/>
      <c r="B33" s="72" t="s">
        <v>58</v>
      </c>
      <c r="C33" s="72"/>
      <c r="D33" s="72" t="s">
        <v>58</v>
      </c>
      <c r="E33" s="85"/>
      <c r="F33" s="72" t="s">
        <v>58</v>
      </c>
      <c r="G33" s="75" t="s">
        <v>58</v>
      </c>
      <c r="H33" s="72"/>
      <c r="I33" s="72"/>
      <c r="J33" s="76">
        <f t="shared" si="8"/>
        <v>0</v>
      </c>
      <c r="K33" s="73"/>
      <c r="L33" s="73"/>
      <c r="M33" s="73"/>
      <c r="N33" s="73"/>
      <c r="O33" s="73"/>
      <c r="P33" s="73"/>
      <c r="Q33" s="73"/>
      <c r="R33" s="73"/>
      <c r="S33" s="73"/>
      <c r="T33" s="73"/>
      <c r="U33" s="73"/>
      <c r="V33" s="73"/>
      <c r="W33" s="74"/>
      <c r="X33" s="74"/>
      <c r="Y33" s="74"/>
      <c r="Z33" s="74"/>
      <c r="AA33" s="74"/>
      <c r="AB33" s="74"/>
      <c r="AC33" s="74"/>
      <c r="AD33" s="74"/>
      <c r="AE33" s="74"/>
      <c r="AF33" s="74"/>
      <c r="AG33" s="74"/>
      <c r="AH33" s="74"/>
      <c r="AI33" s="100" t="str">
        <f t="shared" si="0"/>
        <v/>
      </c>
      <c r="AJ33" s="101" t="str">
        <f t="shared" si="1"/>
        <v>_Offer-&lt;Choose One&gt;_Part-</v>
      </c>
      <c r="AK33" s="101" t="str">
        <f t="shared" si="2"/>
        <v>_Offer-&lt;Choose One&gt;</v>
      </c>
      <c r="AL33" s="101" t="str">
        <f>IF(B33&lt;&gt;"&lt;Choose One&gt;",'Participant Information'!SmallBusiness,"N/A")</f>
        <v>N/A</v>
      </c>
      <c r="AM33" s="101" t="str">
        <f>IF(B33&lt;&gt;"&lt;Choose One&gt;",'Participant Information'!Terminated,"N/A")</f>
        <v>N/A</v>
      </c>
      <c r="AN33" s="101" t="str">
        <f>IF(B33&lt;&gt;"&lt;Choose One&gt;",'Participant Information'!NotSigned,"N/A")</f>
        <v>N/A</v>
      </c>
      <c r="AO33" s="101" t="str">
        <f>IF(B33&lt;&gt;"&lt;Choose One&gt;",[0]!Bidder75,"N/A")</f>
        <v>N/A</v>
      </c>
      <c r="AP33" s="101" t="str">
        <f>IF(B33&lt;&gt;"&lt;Choose One&gt;",[0]!Bidder95,"N/A")</f>
        <v>N/A</v>
      </c>
      <c r="AQ33" s="58">
        <f t="shared" si="9"/>
        <v>0</v>
      </c>
      <c r="AR33" s="102">
        <f>SUMPRODUCT(K33:V33,W33:AH33,'RA Prices_No Inputs Required'!$C$26:$N$26)*(1+AQ33)</f>
        <v>0</v>
      </c>
      <c r="AS33" s="103">
        <f>SUMPRODUCT(K33:V33,'RA Prices_No Inputs Required'!$C$9:$N$9,'RA Prices_No Inputs Required'!$C$26:$N$26)*1.09</f>
        <v>0</v>
      </c>
      <c r="AT33" s="180">
        <f ca="1">IF(BD33="-",0,SUMPRODUCT(K33:V33,'RA Prices_No Inputs Required'!$C$9:$N$9,
OFFSET('RA Prices_No Inputs Required'!$B$15,MATCH(BD33,'RA Prices_No Inputs Required'!$B$16:$B$22,0),1,1,12)-1,
'RA Prices_No Inputs Required'!$C$26:$N$26))</f>
        <v>0</v>
      </c>
      <c r="AU33" s="102">
        <f>IF(BA33="Flex",SUMPRODUCT(K33:V33,'RA Prices_No Inputs Required'!$C$12:$N$12,'RA Prices_No Inputs Required'!$C$26:$N$26),0)</f>
        <v>0</v>
      </c>
      <c r="AV33" s="104">
        <f t="shared" ca="1" si="3"/>
        <v>0</v>
      </c>
      <c r="AW33" s="105">
        <f>SUMPRODUCT(K33:V33,'RA Prices_No Inputs Required'!$C$26:$N$26)</f>
        <v>0</v>
      </c>
      <c r="AX33" s="110">
        <f t="shared" si="10"/>
        <v>0</v>
      </c>
      <c r="AY33" s="111">
        <f t="shared" si="11"/>
        <v>0</v>
      </c>
      <c r="AZ33" t="str">
        <f t="shared" si="4"/>
        <v>&lt;C</v>
      </c>
      <c r="BA33" s="36" t="str">
        <f t="shared" si="5"/>
        <v>-</v>
      </c>
      <c r="BB33" s="36" t="str">
        <f t="shared" si="6"/>
        <v>-</v>
      </c>
      <c r="BC33" s="36" t="str">
        <f t="shared" si="7"/>
        <v>-</v>
      </c>
      <c r="BD33" s="36" t="str">
        <f t="shared" si="12"/>
        <v>-</v>
      </c>
      <c r="BQ33" s="36" t="s">
        <v>58</v>
      </c>
      <c r="BR33" s="36" t="s">
        <v>58</v>
      </c>
    </row>
    <row r="34" spans="1:70">
      <c r="A34" s="48"/>
      <c r="B34" s="72" t="s">
        <v>58</v>
      </c>
      <c r="C34" s="72"/>
      <c r="D34" s="72" t="s">
        <v>58</v>
      </c>
      <c r="E34"/>
      <c r="F34" s="72" t="s">
        <v>58</v>
      </c>
      <c r="G34" s="75" t="s">
        <v>58</v>
      </c>
      <c r="H34" s="72"/>
      <c r="I34" s="72"/>
      <c r="J34" s="76">
        <f t="shared" si="8"/>
        <v>0</v>
      </c>
      <c r="K34" s="73"/>
      <c r="L34" s="73"/>
      <c r="M34" s="73"/>
      <c r="N34" s="73"/>
      <c r="O34" s="73"/>
      <c r="P34" s="73"/>
      <c r="Q34" s="73"/>
      <c r="R34" s="73"/>
      <c r="S34" s="73"/>
      <c r="T34" s="73"/>
      <c r="U34" s="73"/>
      <c r="V34" s="73"/>
      <c r="W34" s="74"/>
      <c r="X34" s="74"/>
      <c r="Y34" s="74"/>
      <c r="Z34" s="74"/>
      <c r="AA34" s="74"/>
      <c r="AB34" s="74"/>
      <c r="AC34" s="74"/>
      <c r="AD34" s="74"/>
      <c r="AE34" s="74"/>
      <c r="AF34" s="74"/>
      <c r="AG34" s="74"/>
      <c r="AH34" s="74"/>
      <c r="AI34" s="100" t="str">
        <f t="shared" si="0"/>
        <v/>
      </c>
      <c r="AJ34" s="101" t="str">
        <f t="shared" si="1"/>
        <v>_Offer-&lt;Choose One&gt;_Part-</v>
      </c>
      <c r="AK34" s="101" t="str">
        <f t="shared" si="2"/>
        <v>_Offer-&lt;Choose One&gt;</v>
      </c>
      <c r="AL34" s="101" t="str">
        <f>IF(B34&lt;&gt;"&lt;Choose One&gt;",'Participant Information'!SmallBusiness,"N/A")</f>
        <v>N/A</v>
      </c>
      <c r="AM34" s="101" t="str">
        <f>IF(B34&lt;&gt;"&lt;Choose One&gt;",'Participant Information'!Terminated,"N/A")</f>
        <v>N/A</v>
      </c>
      <c r="AN34" s="101" t="str">
        <f>IF(B34&lt;&gt;"&lt;Choose One&gt;",'Participant Information'!NotSigned,"N/A")</f>
        <v>N/A</v>
      </c>
      <c r="AO34" s="101" t="str">
        <f>IF(B34&lt;&gt;"&lt;Choose One&gt;",[0]!Bidder75,"N/A")</f>
        <v>N/A</v>
      </c>
      <c r="AP34" s="101" t="str">
        <f>IF(B34&lt;&gt;"&lt;Choose One&gt;",[0]!Bidder95,"N/A")</f>
        <v>N/A</v>
      </c>
      <c r="AQ34" s="58">
        <f t="shared" si="9"/>
        <v>0</v>
      </c>
      <c r="AR34" s="102">
        <f>SUMPRODUCT(K34:V34,W34:AH34,'RA Prices_No Inputs Required'!$C$26:$N$26)*(1+AQ34)</f>
        <v>0</v>
      </c>
      <c r="AS34" s="103">
        <f>SUMPRODUCT(K34:V34,'RA Prices_No Inputs Required'!$C$9:$N$9,'RA Prices_No Inputs Required'!$C$26:$N$26)*1.09</f>
        <v>0</v>
      </c>
      <c r="AT34" s="180">
        <f ca="1">IF(BD34="-",0,SUMPRODUCT(K34:V34,'RA Prices_No Inputs Required'!$C$9:$N$9,
OFFSET('RA Prices_No Inputs Required'!$B$15,MATCH(BD34,'RA Prices_No Inputs Required'!$B$16:$B$22,0),1,1,12)-1,
'RA Prices_No Inputs Required'!$C$26:$N$26))</f>
        <v>0</v>
      </c>
      <c r="AU34" s="102">
        <f>IF(BA34="Flex",SUMPRODUCT(K34:V34,'RA Prices_No Inputs Required'!$C$12:$N$12,'RA Prices_No Inputs Required'!$C$26:$N$26),0)</f>
        <v>0</v>
      </c>
      <c r="AV34" s="104">
        <f t="shared" ca="1" si="3"/>
        <v>0</v>
      </c>
      <c r="AW34" s="105">
        <f>SUMPRODUCT(K34:V34,'RA Prices_No Inputs Required'!$C$26:$N$26)</f>
        <v>0</v>
      </c>
      <c r="AX34" s="110">
        <f t="shared" si="10"/>
        <v>0</v>
      </c>
      <c r="AY34" s="111">
        <f t="shared" si="11"/>
        <v>0</v>
      </c>
      <c r="AZ34" t="str">
        <f t="shared" si="4"/>
        <v>&lt;C</v>
      </c>
      <c r="BA34" s="36" t="str">
        <f t="shared" si="5"/>
        <v>-</v>
      </c>
      <c r="BB34" s="36" t="str">
        <f t="shared" si="6"/>
        <v>-</v>
      </c>
      <c r="BC34" s="36" t="str">
        <f t="shared" si="7"/>
        <v>-</v>
      </c>
      <c r="BD34" s="36" t="str">
        <f t="shared" si="12"/>
        <v>-</v>
      </c>
      <c r="BQ34" s="36" t="s">
        <v>58</v>
      </c>
      <c r="BR34" s="36" t="s">
        <v>58</v>
      </c>
    </row>
    <row r="35" spans="1:70">
      <c r="A35" s="48"/>
      <c r="B35" s="72" t="s">
        <v>58</v>
      </c>
      <c r="C35" s="72"/>
      <c r="D35" s="72" t="s">
        <v>58</v>
      </c>
      <c r="E35" s="85"/>
      <c r="F35" s="72" t="s">
        <v>58</v>
      </c>
      <c r="G35" s="75" t="s">
        <v>58</v>
      </c>
      <c r="H35" s="72"/>
      <c r="I35" s="72"/>
      <c r="J35" s="76">
        <f t="shared" si="8"/>
        <v>0</v>
      </c>
      <c r="K35" s="73"/>
      <c r="L35" s="73"/>
      <c r="M35" s="73"/>
      <c r="N35" s="73"/>
      <c r="O35" s="73"/>
      <c r="P35" s="73"/>
      <c r="Q35" s="73"/>
      <c r="R35" s="73"/>
      <c r="S35" s="73"/>
      <c r="T35" s="73"/>
      <c r="U35" s="73"/>
      <c r="V35" s="73"/>
      <c r="W35" s="74"/>
      <c r="X35" s="74"/>
      <c r="Y35" s="74"/>
      <c r="Z35" s="74"/>
      <c r="AA35" s="74"/>
      <c r="AB35" s="74"/>
      <c r="AC35" s="74"/>
      <c r="AD35" s="74"/>
      <c r="AE35" s="74"/>
      <c r="AF35" s="74"/>
      <c r="AG35" s="74"/>
      <c r="AH35" s="74"/>
      <c r="AI35" s="100" t="str">
        <f t="shared" si="0"/>
        <v/>
      </c>
      <c r="AJ35" s="101" t="str">
        <f t="shared" si="1"/>
        <v>_Offer-&lt;Choose One&gt;_Part-</v>
      </c>
      <c r="AK35" s="101" t="str">
        <f t="shared" si="2"/>
        <v>_Offer-&lt;Choose One&gt;</v>
      </c>
      <c r="AL35" s="101" t="str">
        <f>IF(B35&lt;&gt;"&lt;Choose One&gt;",'Participant Information'!SmallBusiness,"N/A")</f>
        <v>N/A</v>
      </c>
      <c r="AM35" s="101" t="str">
        <f>IF(B35&lt;&gt;"&lt;Choose One&gt;",'Participant Information'!Terminated,"N/A")</f>
        <v>N/A</v>
      </c>
      <c r="AN35" s="101" t="str">
        <f>IF(B35&lt;&gt;"&lt;Choose One&gt;",'Participant Information'!NotSigned,"N/A")</f>
        <v>N/A</v>
      </c>
      <c r="AO35" s="101" t="str">
        <f>IF(B35&lt;&gt;"&lt;Choose One&gt;",[0]!Bidder75,"N/A")</f>
        <v>N/A</v>
      </c>
      <c r="AP35" s="101" t="str">
        <f>IF(B35&lt;&gt;"&lt;Choose One&gt;",[0]!Bidder95,"N/A")</f>
        <v>N/A</v>
      </c>
      <c r="AQ35" s="58">
        <f t="shared" si="9"/>
        <v>0</v>
      </c>
      <c r="AR35" s="102">
        <f>SUMPRODUCT(K35:V35,W35:AH35,'RA Prices_No Inputs Required'!$C$26:$N$26)*(1+AQ35)</f>
        <v>0</v>
      </c>
      <c r="AS35" s="103">
        <f>SUMPRODUCT(K35:V35,'RA Prices_No Inputs Required'!$C$9:$N$9,'RA Prices_No Inputs Required'!$C$26:$N$26)*1.09</f>
        <v>0</v>
      </c>
      <c r="AT35" s="180">
        <f ca="1">IF(BD35="-",0,SUMPRODUCT(K35:V35,'RA Prices_No Inputs Required'!$C$9:$N$9,
OFFSET('RA Prices_No Inputs Required'!$B$15,MATCH(BD35,'RA Prices_No Inputs Required'!$B$16:$B$22,0),1,1,12)-1,
'RA Prices_No Inputs Required'!$C$26:$N$26))</f>
        <v>0</v>
      </c>
      <c r="AU35" s="102">
        <f>IF(BA35="Flex",SUMPRODUCT(K35:V35,'RA Prices_No Inputs Required'!$C$12:$N$12,'RA Prices_No Inputs Required'!$C$26:$N$26),0)</f>
        <v>0</v>
      </c>
      <c r="AV35" s="104">
        <f t="shared" ca="1" si="3"/>
        <v>0</v>
      </c>
      <c r="AW35" s="105">
        <f>SUMPRODUCT(K35:V35,'RA Prices_No Inputs Required'!$C$26:$N$26)</f>
        <v>0</v>
      </c>
      <c r="AX35" s="110">
        <f t="shared" si="10"/>
        <v>0</v>
      </c>
      <c r="AY35" s="111">
        <f t="shared" si="11"/>
        <v>0</v>
      </c>
      <c r="AZ35" t="str">
        <f t="shared" si="4"/>
        <v>&lt;C</v>
      </c>
      <c r="BA35" s="36" t="str">
        <f t="shared" si="5"/>
        <v>-</v>
      </c>
      <c r="BB35" s="36" t="str">
        <f t="shared" si="6"/>
        <v>-</v>
      </c>
      <c r="BC35" s="36" t="str">
        <f t="shared" si="7"/>
        <v>-</v>
      </c>
      <c r="BD35" s="36" t="str">
        <f t="shared" si="12"/>
        <v>-</v>
      </c>
      <c r="BQ35" s="36" t="s">
        <v>58</v>
      </c>
      <c r="BR35" s="36" t="s">
        <v>58</v>
      </c>
    </row>
    <row r="36" spans="1:70">
      <c r="A36" s="48"/>
      <c r="B36" s="72" t="s">
        <v>58</v>
      </c>
      <c r="C36" s="72"/>
      <c r="D36" s="72" t="s">
        <v>58</v>
      </c>
      <c r="E36" s="85"/>
      <c r="F36" s="72" t="s">
        <v>58</v>
      </c>
      <c r="G36" s="75" t="s">
        <v>58</v>
      </c>
      <c r="H36" s="72"/>
      <c r="I36" s="72"/>
      <c r="J36" s="76">
        <f t="shared" si="8"/>
        <v>0</v>
      </c>
      <c r="K36" s="73"/>
      <c r="L36" s="73"/>
      <c r="M36" s="73"/>
      <c r="N36" s="73"/>
      <c r="O36" s="73"/>
      <c r="P36" s="73"/>
      <c r="Q36" s="73"/>
      <c r="R36" s="73"/>
      <c r="S36" s="73"/>
      <c r="T36" s="73"/>
      <c r="U36" s="73"/>
      <c r="V36" s="73"/>
      <c r="W36" s="74"/>
      <c r="X36" s="74"/>
      <c r="Y36" s="74"/>
      <c r="Z36" s="74"/>
      <c r="AA36" s="74"/>
      <c r="AB36" s="74"/>
      <c r="AC36" s="74"/>
      <c r="AD36" s="74"/>
      <c r="AE36" s="74"/>
      <c r="AF36" s="74"/>
      <c r="AG36" s="74"/>
      <c r="AH36" s="74"/>
      <c r="AI36" s="100" t="str">
        <f t="shared" si="0"/>
        <v/>
      </c>
      <c r="AJ36" s="101" t="str">
        <f t="shared" si="1"/>
        <v>_Offer-&lt;Choose One&gt;_Part-</v>
      </c>
      <c r="AK36" s="101" t="str">
        <f t="shared" si="2"/>
        <v>_Offer-&lt;Choose One&gt;</v>
      </c>
      <c r="AL36" s="101" t="str">
        <f>IF(B36&lt;&gt;"&lt;Choose One&gt;",'Participant Information'!SmallBusiness,"N/A")</f>
        <v>N/A</v>
      </c>
      <c r="AM36" s="101" t="str">
        <f>IF(B36&lt;&gt;"&lt;Choose One&gt;",'Participant Information'!Terminated,"N/A")</f>
        <v>N/A</v>
      </c>
      <c r="AN36" s="101" t="str">
        <f>IF(B36&lt;&gt;"&lt;Choose One&gt;",'Participant Information'!NotSigned,"N/A")</f>
        <v>N/A</v>
      </c>
      <c r="AO36" s="101" t="str">
        <f>IF(B36&lt;&gt;"&lt;Choose One&gt;",[0]!Bidder75,"N/A")</f>
        <v>N/A</v>
      </c>
      <c r="AP36" s="101" t="str">
        <f>IF(B36&lt;&gt;"&lt;Choose One&gt;",[0]!Bidder95,"N/A")</f>
        <v>N/A</v>
      </c>
      <c r="AQ36" s="58">
        <f t="shared" si="9"/>
        <v>0</v>
      </c>
      <c r="AR36" s="102">
        <f>SUMPRODUCT(K36:V36,W36:AH36,'RA Prices_No Inputs Required'!$C$26:$N$26)*(1+AQ36)</f>
        <v>0</v>
      </c>
      <c r="AS36" s="103">
        <f>SUMPRODUCT(K36:V36,'RA Prices_No Inputs Required'!$C$9:$N$9,'RA Prices_No Inputs Required'!$C$26:$N$26)*1.09</f>
        <v>0</v>
      </c>
      <c r="AT36" s="180">
        <f ca="1">IF(BD36="-",0,SUMPRODUCT(K36:V36,'RA Prices_No Inputs Required'!$C$9:$N$9,
OFFSET('RA Prices_No Inputs Required'!$B$15,MATCH(BD36,'RA Prices_No Inputs Required'!$B$16:$B$22,0),1,1,12)-1,
'RA Prices_No Inputs Required'!$C$26:$N$26))</f>
        <v>0</v>
      </c>
      <c r="AU36" s="102">
        <f>IF(BA36="Flex",SUMPRODUCT(K36:V36,'RA Prices_No Inputs Required'!$C$12:$N$12,'RA Prices_No Inputs Required'!$C$26:$N$26),0)</f>
        <v>0</v>
      </c>
      <c r="AV36" s="104">
        <f t="shared" ca="1" si="3"/>
        <v>0</v>
      </c>
      <c r="AW36" s="105">
        <f>SUMPRODUCT(K36:V36,'RA Prices_No Inputs Required'!$C$26:$N$26)</f>
        <v>0</v>
      </c>
      <c r="AX36" s="110">
        <f t="shared" si="10"/>
        <v>0</v>
      </c>
      <c r="AY36" s="111">
        <f t="shared" si="11"/>
        <v>0</v>
      </c>
      <c r="AZ36" t="str">
        <f t="shared" si="4"/>
        <v>&lt;C</v>
      </c>
      <c r="BA36" s="36" t="str">
        <f t="shared" si="5"/>
        <v>-</v>
      </c>
      <c r="BB36" s="36" t="str">
        <f t="shared" si="6"/>
        <v>-</v>
      </c>
      <c r="BC36" s="36" t="str">
        <f t="shared" si="7"/>
        <v>-</v>
      </c>
      <c r="BD36" s="36" t="str">
        <f t="shared" si="12"/>
        <v>-</v>
      </c>
      <c r="BQ36" s="36" t="s">
        <v>58</v>
      </c>
      <c r="BR36" s="36" t="s">
        <v>58</v>
      </c>
    </row>
    <row r="37" spans="1:70">
      <c r="A37" s="48"/>
      <c r="B37" s="72" t="s">
        <v>58</v>
      </c>
      <c r="C37" s="72"/>
      <c r="D37" s="72" t="s">
        <v>58</v>
      </c>
      <c r="E37" s="85"/>
      <c r="F37" s="72" t="s">
        <v>58</v>
      </c>
      <c r="G37" s="75" t="s">
        <v>58</v>
      </c>
      <c r="H37" s="72"/>
      <c r="I37" s="72"/>
      <c r="J37" s="76">
        <f t="shared" si="8"/>
        <v>0</v>
      </c>
      <c r="K37" s="73"/>
      <c r="L37" s="73"/>
      <c r="M37" s="73"/>
      <c r="N37" s="73"/>
      <c r="O37" s="73"/>
      <c r="P37" s="73"/>
      <c r="Q37" s="73"/>
      <c r="R37" s="73"/>
      <c r="S37" s="73"/>
      <c r="T37" s="73"/>
      <c r="U37" s="73"/>
      <c r="V37" s="73"/>
      <c r="W37" s="74"/>
      <c r="X37" s="74"/>
      <c r="Y37" s="74"/>
      <c r="Z37" s="74"/>
      <c r="AA37" s="74"/>
      <c r="AB37" s="74"/>
      <c r="AC37" s="74"/>
      <c r="AD37" s="74"/>
      <c r="AE37" s="74"/>
      <c r="AF37" s="74"/>
      <c r="AG37" s="74"/>
      <c r="AH37" s="74"/>
      <c r="AI37" s="100" t="str">
        <f t="shared" si="0"/>
        <v/>
      </c>
      <c r="AJ37" s="101" t="str">
        <f t="shared" si="1"/>
        <v>_Offer-&lt;Choose One&gt;_Part-</v>
      </c>
      <c r="AK37" s="101" t="str">
        <f t="shared" si="2"/>
        <v>_Offer-&lt;Choose One&gt;</v>
      </c>
      <c r="AL37" s="101" t="str">
        <f>IF(B37&lt;&gt;"&lt;Choose One&gt;",'Participant Information'!SmallBusiness,"N/A")</f>
        <v>N/A</v>
      </c>
      <c r="AM37" s="101" t="str">
        <f>IF(B37&lt;&gt;"&lt;Choose One&gt;",'Participant Information'!Terminated,"N/A")</f>
        <v>N/A</v>
      </c>
      <c r="AN37" s="101" t="str">
        <f>IF(B37&lt;&gt;"&lt;Choose One&gt;",'Participant Information'!NotSigned,"N/A")</f>
        <v>N/A</v>
      </c>
      <c r="AO37" s="101" t="str">
        <f>IF(B37&lt;&gt;"&lt;Choose One&gt;",[0]!Bidder75,"N/A")</f>
        <v>N/A</v>
      </c>
      <c r="AP37" s="101" t="str">
        <f>IF(B37&lt;&gt;"&lt;Choose One&gt;",[0]!Bidder95,"N/A")</f>
        <v>N/A</v>
      </c>
      <c r="AQ37" s="58">
        <f t="shared" si="9"/>
        <v>0</v>
      </c>
      <c r="AR37" s="102">
        <f>SUMPRODUCT(K37:V37,W37:AH37,'RA Prices_No Inputs Required'!$C$26:$N$26)*(1+AQ37)</f>
        <v>0</v>
      </c>
      <c r="AS37" s="103">
        <f>SUMPRODUCT(K37:V37,'RA Prices_No Inputs Required'!$C$9:$N$9,'RA Prices_No Inputs Required'!$C$26:$N$26)*1.09</f>
        <v>0</v>
      </c>
      <c r="AT37" s="180">
        <f ca="1">IF(BD37="-",0,SUMPRODUCT(K37:V37,'RA Prices_No Inputs Required'!$C$9:$N$9,
OFFSET('RA Prices_No Inputs Required'!$B$15,MATCH(BD37,'RA Prices_No Inputs Required'!$B$16:$B$22,0),1,1,12)-1,
'RA Prices_No Inputs Required'!$C$26:$N$26))</f>
        <v>0</v>
      </c>
      <c r="AU37" s="102">
        <f>IF(BA37="Flex",SUMPRODUCT(K37:V37,'RA Prices_No Inputs Required'!$C$12:$N$12,'RA Prices_No Inputs Required'!$C$26:$N$26),0)</f>
        <v>0</v>
      </c>
      <c r="AV37" s="104">
        <f t="shared" ca="1" si="3"/>
        <v>0</v>
      </c>
      <c r="AW37" s="105">
        <f>SUMPRODUCT(K37:V37,'RA Prices_No Inputs Required'!$C$26:$N$26)</f>
        <v>0</v>
      </c>
      <c r="AX37" s="110">
        <f t="shared" si="10"/>
        <v>0</v>
      </c>
      <c r="AY37" s="111">
        <f t="shared" si="11"/>
        <v>0</v>
      </c>
      <c r="AZ37" t="str">
        <f t="shared" si="4"/>
        <v>&lt;C</v>
      </c>
      <c r="BA37" s="36" t="str">
        <f t="shared" si="5"/>
        <v>-</v>
      </c>
      <c r="BB37" s="36" t="str">
        <f t="shared" si="6"/>
        <v>-</v>
      </c>
      <c r="BC37" s="36" t="str">
        <f t="shared" si="7"/>
        <v>-</v>
      </c>
      <c r="BD37" s="36" t="str">
        <f t="shared" si="12"/>
        <v>-</v>
      </c>
      <c r="BQ37" s="36" t="s">
        <v>58</v>
      </c>
      <c r="BR37" s="36" t="s">
        <v>58</v>
      </c>
    </row>
    <row r="38" spans="1:70">
      <c r="A38" s="48"/>
      <c r="B38" s="72" t="s">
        <v>58</v>
      </c>
      <c r="C38" s="72"/>
      <c r="D38" s="72" t="s">
        <v>58</v>
      </c>
      <c r="E38" s="85"/>
      <c r="F38" s="72" t="s">
        <v>58</v>
      </c>
      <c r="G38" s="75" t="s">
        <v>58</v>
      </c>
      <c r="H38" s="72"/>
      <c r="I38" s="72"/>
      <c r="J38" s="76">
        <f t="shared" si="8"/>
        <v>0</v>
      </c>
      <c r="K38" s="73"/>
      <c r="L38" s="73"/>
      <c r="M38" s="73"/>
      <c r="N38" s="73"/>
      <c r="O38" s="73"/>
      <c r="P38" s="73"/>
      <c r="Q38" s="73"/>
      <c r="R38" s="73"/>
      <c r="S38" s="73"/>
      <c r="T38" s="73"/>
      <c r="U38" s="73"/>
      <c r="V38" s="73"/>
      <c r="W38" s="74"/>
      <c r="X38" s="74"/>
      <c r="Y38" s="74"/>
      <c r="Z38" s="74"/>
      <c r="AA38" s="74"/>
      <c r="AB38" s="74"/>
      <c r="AC38" s="74"/>
      <c r="AD38" s="74"/>
      <c r="AE38" s="74"/>
      <c r="AF38" s="74"/>
      <c r="AG38" s="74"/>
      <c r="AH38" s="74"/>
      <c r="AI38" s="100" t="str">
        <f t="shared" si="0"/>
        <v/>
      </c>
      <c r="AJ38" s="101" t="str">
        <f t="shared" si="1"/>
        <v>_Offer-&lt;Choose One&gt;_Part-</v>
      </c>
      <c r="AK38" s="101" t="str">
        <f t="shared" si="2"/>
        <v>_Offer-&lt;Choose One&gt;</v>
      </c>
      <c r="AL38" s="101" t="str">
        <f>IF(B38&lt;&gt;"&lt;Choose One&gt;",'Participant Information'!SmallBusiness,"N/A")</f>
        <v>N/A</v>
      </c>
      <c r="AM38" s="101" t="str">
        <f>IF(B38&lt;&gt;"&lt;Choose One&gt;",'Participant Information'!Terminated,"N/A")</f>
        <v>N/A</v>
      </c>
      <c r="AN38" s="101" t="str">
        <f>IF(B38&lt;&gt;"&lt;Choose One&gt;",'Participant Information'!NotSigned,"N/A")</f>
        <v>N/A</v>
      </c>
      <c r="AO38" s="101" t="str">
        <f>IF(B38&lt;&gt;"&lt;Choose One&gt;",[0]!Bidder75,"N/A")</f>
        <v>N/A</v>
      </c>
      <c r="AP38" s="101" t="str">
        <f>IF(B38&lt;&gt;"&lt;Choose One&gt;",[0]!Bidder95,"N/A")</f>
        <v>N/A</v>
      </c>
      <c r="AQ38" s="58">
        <f t="shared" si="9"/>
        <v>0</v>
      </c>
      <c r="AR38" s="102">
        <f>SUMPRODUCT(K38:V38,W38:AH38,'RA Prices_No Inputs Required'!$C$26:$N$26)*(1+AQ38)</f>
        <v>0</v>
      </c>
      <c r="AS38" s="103">
        <f>SUMPRODUCT(K38:V38,'RA Prices_No Inputs Required'!$C$9:$N$9,'RA Prices_No Inputs Required'!$C$26:$N$26)*1.09</f>
        <v>0</v>
      </c>
      <c r="AT38" s="180">
        <f ca="1">IF(BD38="-",0,SUMPRODUCT(K38:V38,'RA Prices_No Inputs Required'!$C$9:$N$9,
OFFSET('RA Prices_No Inputs Required'!$B$15,MATCH(BD38,'RA Prices_No Inputs Required'!$B$16:$B$22,0),1,1,12)-1,
'RA Prices_No Inputs Required'!$C$26:$N$26))</f>
        <v>0</v>
      </c>
      <c r="AU38" s="102">
        <f>IF(BA38="Flex",SUMPRODUCT(K38:V38,'RA Prices_No Inputs Required'!$C$12:$N$12,'RA Prices_No Inputs Required'!$C$26:$N$26),0)</f>
        <v>0</v>
      </c>
      <c r="AV38" s="104">
        <f t="shared" ca="1" si="3"/>
        <v>0</v>
      </c>
      <c r="AW38" s="105">
        <f>SUMPRODUCT(K38:V38,'RA Prices_No Inputs Required'!$C$26:$N$26)</f>
        <v>0</v>
      </c>
      <c r="AX38" s="110">
        <f t="shared" si="10"/>
        <v>0</v>
      </c>
      <c r="AY38" s="111">
        <f t="shared" si="11"/>
        <v>0</v>
      </c>
      <c r="AZ38" t="str">
        <f t="shared" si="4"/>
        <v>&lt;C</v>
      </c>
      <c r="BA38" s="36" t="str">
        <f t="shared" si="5"/>
        <v>-</v>
      </c>
      <c r="BB38" s="36" t="str">
        <f t="shared" si="6"/>
        <v>-</v>
      </c>
      <c r="BC38" s="36" t="str">
        <f t="shared" si="7"/>
        <v>-</v>
      </c>
      <c r="BD38" s="36" t="str">
        <f t="shared" si="12"/>
        <v>-</v>
      </c>
      <c r="BQ38" s="36" t="s">
        <v>58</v>
      </c>
      <c r="BR38" s="36" t="s">
        <v>58</v>
      </c>
    </row>
    <row r="39" spans="1:70">
      <c r="A39" s="48"/>
      <c r="B39" s="72" t="s">
        <v>58</v>
      </c>
      <c r="C39" s="72"/>
      <c r="D39" s="72" t="s">
        <v>58</v>
      </c>
      <c r="E39" s="85"/>
      <c r="F39" s="72" t="s">
        <v>58</v>
      </c>
      <c r="G39" s="75" t="s">
        <v>58</v>
      </c>
      <c r="H39" s="72"/>
      <c r="I39" s="72"/>
      <c r="J39" s="76">
        <f t="shared" si="8"/>
        <v>0</v>
      </c>
      <c r="K39" s="73"/>
      <c r="L39" s="73"/>
      <c r="M39" s="73"/>
      <c r="N39" s="73"/>
      <c r="O39" s="73"/>
      <c r="P39" s="73"/>
      <c r="Q39" s="73"/>
      <c r="R39" s="73"/>
      <c r="S39" s="73"/>
      <c r="T39" s="73"/>
      <c r="U39" s="73"/>
      <c r="V39" s="73"/>
      <c r="W39" s="74"/>
      <c r="X39" s="74"/>
      <c r="Y39" s="74"/>
      <c r="Z39" s="74"/>
      <c r="AA39" s="74"/>
      <c r="AB39" s="74"/>
      <c r="AC39" s="74"/>
      <c r="AD39" s="74"/>
      <c r="AE39" s="74"/>
      <c r="AF39" s="74"/>
      <c r="AG39" s="74"/>
      <c r="AH39" s="74"/>
      <c r="AI39" s="100" t="str">
        <f t="shared" si="0"/>
        <v/>
      </c>
      <c r="AJ39" s="101" t="str">
        <f t="shared" si="1"/>
        <v>_Offer-&lt;Choose One&gt;_Part-</v>
      </c>
      <c r="AK39" s="101" t="str">
        <f t="shared" si="2"/>
        <v>_Offer-&lt;Choose One&gt;</v>
      </c>
      <c r="AL39" s="101" t="str">
        <f>IF(B39&lt;&gt;"&lt;Choose One&gt;",'Participant Information'!SmallBusiness,"N/A")</f>
        <v>N/A</v>
      </c>
      <c r="AM39" s="101" t="str">
        <f>IF(B39&lt;&gt;"&lt;Choose One&gt;",'Participant Information'!Terminated,"N/A")</f>
        <v>N/A</v>
      </c>
      <c r="AN39" s="101" t="str">
        <f>IF(B39&lt;&gt;"&lt;Choose One&gt;",'Participant Information'!NotSigned,"N/A")</f>
        <v>N/A</v>
      </c>
      <c r="AO39" s="101" t="str">
        <f>IF(B39&lt;&gt;"&lt;Choose One&gt;",[0]!Bidder75,"N/A")</f>
        <v>N/A</v>
      </c>
      <c r="AP39" s="101" t="str">
        <f>IF(B39&lt;&gt;"&lt;Choose One&gt;",[0]!Bidder95,"N/A")</f>
        <v>N/A</v>
      </c>
      <c r="AQ39" s="58">
        <f t="shared" si="9"/>
        <v>0</v>
      </c>
      <c r="AR39" s="102">
        <f>SUMPRODUCT(K39:V39,W39:AH39,'RA Prices_No Inputs Required'!$C$26:$N$26)*(1+AQ39)</f>
        <v>0</v>
      </c>
      <c r="AS39" s="103">
        <f>SUMPRODUCT(K39:V39,'RA Prices_No Inputs Required'!$C$9:$N$9,'RA Prices_No Inputs Required'!$C$26:$N$26)*1.09</f>
        <v>0</v>
      </c>
      <c r="AT39" s="180">
        <f ca="1">IF(BD39="-",0,SUMPRODUCT(K39:V39,'RA Prices_No Inputs Required'!$C$9:$N$9,
OFFSET('RA Prices_No Inputs Required'!$B$15,MATCH(BD39,'RA Prices_No Inputs Required'!$B$16:$B$22,0),1,1,12)-1,
'RA Prices_No Inputs Required'!$C$26:$N$26))</f>
        <v>0</v>
      </c>
      <c r="AU39" s="102">
        <f>IF(BA39="Flex",SUMPRODUCT(K39:V39,'RA Prices_No Inputs Required'!$C$12:$N$12,'RA Prices_No Inputs Required'!$C$26:$N$26),0)</f>
        <v>0</v>
      </c>
      <c r="AV39" s="104">
        <f t="shared" ca="1" si="3"/>
        <v>0</v>
      </c>
      <c r="AW39" s="105">
        <f>SUMPRODUCT(K39:V39,'RA Prices_No Inputs Required'!$C$26:$N$26)</f>
        <v>0</v>
      </c>
      <c r="AX39" s="110">
        <f t="shared" si="10"/>
        <v>0</v>
      </c>
      <c r="AY39" s="111">
        <f t="shared" si="11"/>
        <v>0</v>
      </c>
      <c r="AZ39" t="str">
        <f t="shared" ref="AZ39:AZ52" si="13">MID(G39,1,2)</f>
        <v>&lt;C</v>
      </c>
      <c r="BA39" s="36" t="str">
        <f t="shared" ref="BA39:BA52" si="14">IF(OR(MID(G39,1,1)="C",MID(G39,1,1)="D"),"Flex","-")</f>
        <v>-</v>
      </c>
      <c r="BB39" s="36" t="str">
        <f t="shared" ref="BB39:BB52" si="15">IF(OR(MID(G39,1,1)="A",MID(G39,1,1)="C"),"CAISO System",IF(OR(MID(G39,1,1)="B",MID(G39,1,1)="D"),"Local","-"))</f>
        <v>-</v>
      </c>
      <c r="BC39" s="36" t="str">
        <f t="shared" ref="BC39:BC52" si="16">IF(MID(G39,1,1)="b",VALUE(MID(G39,2,1)),IF(MID(G39,1,1)="D",VALUE(MID(G39,4,1)),"-"))</f>
        <v>-</v>
      </c>
      <c r="BD39" s="36" t="str">
        <f t="shared" si="12"/>
        <v>-</v>
      </c>
      <c r="BQ39" s="36" t="s">
        <v>58</v>
      </c>
      <c r="BR39" s="36" t="s">
        <v>58</v>
      </c>
    </row>
    <row r="40" spans="1:70">
      <c r="A40" s="48"/>
      <c r="B40" s="72" t="s">
        <v>58</v>
      </c>
      <c r="C40" s="72"/>
      <c r="D40" s="72" t="s">
        <v>58</v>
      </c>
      <c r="E40" s="85"/>
      <c r="F40" s="72" t="s">
        <v>58</v>
      </c>
      <c r="G40" s="75" t="s">
        <v>58</v>
      </c>
      <c r="H40" s="72"/>
      <c r="I40" s="72"/>
      <c r="J40" s="76">
        <f t="shared" si="8"/>
        <v>0</v>
      </c>
      <c r="K40" s="73"/>
      <c r="L40" s="73"/>
      <c r="M40" s="73"/>
      <c r="N40" s="73"/>
      <c r="O40" s="73"/>
      <c r="P40" s="73"/>
      <c r="Q40" s="73"/>
      <c r="R40" s="73"/>
      <c r="S40" s="73"/>
      <c r="T40" s="73"/>
      <c r="U40" s="73"/>
      <c r="V40" s="73"/>
      <c r="W40" s="74"/>
      <c r="X40" s="74"/>
      <c r="Y40" s="74"/>
      <c r="Z40" s="74"/>
      <c r="AA40" s="74"/>
      <c r="AB40" s="74"/>
      <c r="AC40" s="74"/>
      <c r="AD40" s="74"/>
      <c r="AE40" s="74"/>
      <c r="AF40" s="74"/>
      <c r="AG40" s="74"/>
      <c r="AH40" s="74"/>
      <c r="AI40" s="100" t="str">
        <f t="shared" si="0"/>
        <v/>
      </c>
      <c r="AJ40" s="101" t="str">
        <f t="shared" si="1"/>
        <v>_Offer-&lt;Choose One&gt;_Part-</v>
      </c>
      <c r="AK40" s="101" t="str">
        <f t="shared" si="2"/>
        <v>_Offer-&lt;Choose One&gt;</v>
      </c>
      <c r="AL40" s="101" t="str">
        <f>IF(B40&lt;&gt;"&lt;Choose One&gt;",'Participant Information'!SmallBusiness,"N/A")</f>
        <v>N/A</v>
      </c>
      <c r="AM40" s="101" t="str">
        <f>IF(B40&lt;&gt;"&lt;Choose One&gt;",'Participant Information'!Terminated,"N/A")</f>
        <v>N/A</v>
      </c>
      <c r="AN40" s="101" t="str">
        <f>IF(B40&lt;&gt;"&lt;Choose One&gt;",'Participant Information'!NotSigned,"N/A")</f>
        <v>N/A</v>
      </c>
      <c r="AO40" s="101" t="str">
        <f>IF(B40&lt;&gt;"&lt;Choose One&gt;",[0]!Bidder75,"N/A")</f>
        <v>N/A</v>
      </c>
      <c r="AP40" s="101" t="str">
        <f>IF(B40&lt;&gt;"&lt;Choose One&gt;",[0]!Bidder95,"N/A")</f>
        <v>N/A</v>
      </c>
      <c r="AQ40" s="58">
        <f t="shared" si="9"/>
        <v>0</v>
      </c>
      <c r="AR40" s="102">
        <f>SUMPRODUCT(K40:V40,W40:AH40,'RA Prices_No Inputs Required'!$C$26:$N$26)*(1+AQ40)</f>
        <v>0</v>
      </c>
      <c r="AS40" s="103">
        <f>SUMPRODUCT(K40:V40,'RA Prices_No Inputs Required'!$C$9:$N$9,'RA Prices_No Inputs Required'!$C$26:$N$26)*1.09</f>
        <v>0</v>
      </c>
      <c r="AT40" s="180">
        <f ca="1">IF(BD40="-",0,SUMPRODUCT(K40:V40,'RA Prices_No Inputs Required'!$C$9:$N$9,
OFFSET('RA Prices_No Inputs Required'!$B$15,MATCH(BD40,'RA Prices_No Inputs Required'!$B$16:$B$22,0),1,1,12)-1,
'RA Prices_No Inputs Required'!$C$26:$N$26))</f>
        <v>0</v>
      </c>
      <c r="AU40" s="102">
        <f>IF(BA40="Flex",SUMPRODUCT(K40:V40,'RA Prices_No Inputs Required'!$C$12:$N$12,'RA Prices_No Inputs Required'!$C$26:$N$26),0)</f>
        <v>0</v>
      </c>
      <c r="AV40" s="104">
        <f t="shared" ca="1" si="3"/>
        <v>0</v>
      </c>
      <c r="AW40" s="105">
        <f>SUMPRODUCT(K40:V40,'RA Prices_No Inputs Required'!$C$26:$N$26)</f>
        <v>0</v>
      </c>
      <c r="AX40" s="110">
        <f t="shared" si="10"/>
        <v>0</v>
      </c>
      <c r="AY40" s="111">
        <f t="shared" si="11"/>
        <v>0</v>
      </c>
      <c r="AZ40" t="str">
        <f t="shared" si="13"/>
        <v>&lt;C</v>
      </c>
      <c r="BA40" s="36" t="str">
        <f t="shared" si="14"/>
        <v>-</v>
      </c>
      <c r="BB40" s="36" t="str">
        <f t="shared" si="15"/>
        <v>-</v>
      </c>
      <c r="BC40" s="36" t="str">
        <f t="shared" si="16"/>
        <v>-</v>
      </c>
      <c r="BD40" s="36" t="str">
        <f t="shared" si="12"/>
        <v>-</v>
      </c>
      <c r="BQ40" s="36" t="s">
        <v>58</v>
      </c>
      <c r="BR40" s="36" t="s">
        <v>58</v>
      </c>
    </row>
    <row r="41" spans="1:70">
      <c r="A41" s="48"/>
      <c r="B41" s="72" t="s">
        <v>58</v>
      </c>
      <c r="C41" s="72"/>
      <c r="D41" s="72" t="s">
        <v>58</v>
      </c>
      <c r="E41" s="85"/>
      <c r="F41" s="72" t="s">
        <v>58</v>
      </c>
      <c r="G41" s="75" t="s">
        <v>58</v>
      </c>
      <c r="H41" s="72"/>
      <c r="I41" s="72"/>
      <c r="J41" s="76">
        <f t="shared" si="8"/>
        <v>0</v>
      </c>
      <c r="K41" s="73"/>
      <c r="L41" s="73"/>
      <c r="M41" s="73"/>
      <c r="N41" s="73"/>
      <c r="O41" s="73"/>
      <c r="P41" s="73"/>
      <c r="Q41" s="73"/>
      <c r="R41" s="73"/>
      <c r="S41" s="73"/>
      <c r="T41" s="73"/>
      <c r="U41" s="73"/>
      <c r="V41" s="73"/>
      <c r="W41" s="74"/>
      <c r="X41" s="74"/>
      <c r="Y41" s="74"/>
      <c r="Z41" s="74"/>
      <c r="AA41" s="74"/>
      <c r="AB41" s="74"/>
      <c r="AC41" s="74"/>
      <c r="AD41" s="74"/>
      <c r="AE41" s="74"/>
      <c r="AF41" s="74"/>
      <c r="AG41" s="74"/>
      <c r="AH41" s="74"/>
      <c r="AI41" s="100" t="str">
        <f t="shared" si="0"/>
        <v/>
      </c>
      <c r="AJ41" s="101" t="str">
        <f t="shared" si="1"/>
        <v>_Offer-&lt;Choose One&gt;_Part-</v>
      </c>
      <c r="AK41" s="101" t="str">
        <f t="shared" si="2"/>
        <v>_Offer-&lt;Choose One&gt;</v>
      </c>
      <c r="AL41" s="101" t="str">
        <f>IF(B41&lt;&gt;"&lt;Choose One&gt;",'Participant Information'!SmallBusiness,"N/A")</f>
        <v>N/A</v>
      </c>
      <c r="AM41" s="101" t="str">
        <f>IF(B41&lt;&gt;"&lt;Choose One&gt;",'Participant Information'!Terminated,"N/A")</f>
        <v>N/A</v>
      </c>
      <c r="AN41" s="101" t="str">
        <f>IF(B41&lt;&gt;"&lt;Choose One&gt;",'Participant Information'!NotSigned,"N/A")</f>
        <v>N/A</v>
      </c>
      <c r="AO41" s="101" t="str">
        <f>IF(B41&lt;&gt;"&lt;Choose One&gt;",[0]!Bidder75,"N/A")</f>
        <v>N/A</v>
      </c>
      <c r="AP41" s="101" t="str">
        <f>IF(B41&lt;&gt;"&lt;Choose One&gt;",[0]!Bidder95,"N/A")</f>
        <v>N/A</v>
      </c>
      <c r="AQ41" s="58">
        <f t="shared" si="9"/>
        <v>0</v>
      </c>
      <c r="AR41" s="102">
        <f>SUMPRODUCT(K41:V41,W41:AH41,'RA Prices_No Inputs Required'!$C$26:$N$26)*(1+AQ41)</f>
        <v>0</v>
      </c>
      <c r="AS41" s="103">
        <f>SUMPRODUCT(K41:V41,'RA Prices_No Inputs Required'!$C$9:$N$9,'RA Prices_No Inputs Required'!$C$26:$N$26)*1.09</f>
        <v>0</v>
      </c>
      <c r="AT41" s="180">
        <f ca="1">IF(BD41="-",0,SUMPRODUCT(K41:V41,'RA Prices_No Inputs Required'!$C$9:$N$9,
OFFSET('RA Prices_No Inputs Required'!$B$15,MATCH(BD41,'RA Prices_No Inputs Required'!$B$16:$B$22,0),1,1,12)-1,
'RA Prices_No Inputs Required'!$C$26:$N$26))</f>
        <v>0</v>
      </c>
      <c r="AU41" s="102">
        <f>IF(BA41="Flex",SUMPRODUCT(K41:V41,'RA Prices_No Inputs Required'!$C$12:$N$12,'RA Prices_No Inputs Required'!$C$26:$N$26),0)</f>
        <v>0</v>
      </c>
      <c r="AV41" s="104">
        <f t="shared" ca="1" si="3"/>
        <v>0</v>
      </c>
      <c r="AW41" s="105">
        <f>SUMPRODUCT(K41:V41,'RA Prices_No Inputs Required'!$C$26:$N$26)</f>
        <v>0</v>
      </c>
      <c r="AX41" s="110">
        <f t="shared" si="10"/>
        <v>0</v>
      </c>
      <c r="AY41" s="111">
        <f t="shared" si="11"/>
        <v>0</v>
      </c>
      <c r="AZ41" t="str">
        <f t="shared" si="13"/>
        <v>&lt;C</v>
      </c>
      <c r="BA41" s="36" t="str">
        <f t="shared" si="14"/>
        <v>-</v>
      </c>
      <c r="BB41" s="36" t="str">
        <f t="shared" si="15"/>
        <v>-</v>
      </c>
      <c r="BC41" s="36" t="str">
        <f t="shared" si="16"/>
        <v>-</v>
      </c>
      <c r="BD41" s="36" t="str">
        <f t="shared" si="12"/>
        <v>-</v>
      </c>
      <c r="BQ41" s="36" t="s">
        <v>58</v>
      </c>
      <c r="BR41" s="36" t="s">
        <v>58</v>
      </c>
    </row>
    <row r="42" spans="1:70">
      <c r="A42" s="48"/>
      <c r="B42" s="72" t="s">
        <v>58</v>
      </c>
      <c r="C42" s="72"/>
      <c r="D42" s="72" t="s">
        <v>58</v>
      </c>
      <c r="E42" s="85"/>
      <c r="F42" s="72" t="s">
        <v>58</v>
      </c>
      <c r="G42" s="75" t="s">
        <v>58</v>
      </c>
      <c r="H42" s="72"/>
      <c r="I42" s="72"/>
      <c r="J42" s="76">
        <f t="shared" si="8"/>
        <v>0</v>
      </c>
      <c r="K42" s="73"/>
      <c r="L42" s="73"/>
      <c r="M42" s="73"/>
      <c r="N42" s="73"/>
      <c r="O42" s="73"/>
      <c r="P42" s="73"/>
      <c r="Q42" s="73"/>
      <c r="R42" s="73"/>
      <c r="S42" s="73"/>
      <c r="T42" s="73"/>
      <c r="U42" s="73"/>
      <c r="V42" s="73"/>
      <c r="W42" s="74"/>
      <c r="X42" s="74"/>
      <c r="Y42" s="74"/>
      <c r="Z42" s="74"/>
      <c r="AA42" s="74"/>
      <c r="AB42" s="74"/>
      <c r="AC42" s="74"/>
      <c r="AD42" s="74"/>
      <c r="AE42" s="74"/>
      <c r="AF42" s="74"/>
      <c r="AG42" s="74"/>
      <c r="AH42" s="74"/>
      <c r="AI42" s="100" t="str">
        <f t="shared" si="0"/>
        <v/>
      </c>
      <c r="AJ42" s="101" t="str">
        <f t="shared" si="1"/>
        <v>_Offer-&lt;Choose One&gt;_Part-</v>
      </c>
      <c r="AK42" s="101" t="str">
        <f t="shared" si="2"/>
        <v>_Offer-&lt;Choose One&gt;</v>
      </c>
      <c r="AL42" s="101" t="str">
        <f>IF(B42&lt;&gt;"&lt;Choose One&gt;",'Participant Information'!SmallBusiness,"N/A")</f>
        <v>N/A</v>
      </c>
      <c r="AM42" s="101" t="str">
        <f>IF(B42&lt;&gt;"&lt;Choose One&gt;",'Participant Information'!Terminated,"N/A")</f>
        <v>N/A</v>
      </c>
      <c r="AN42" s="101" t="str">
        <f>IF(B42&lt;&gt;"&lt;Choose One&gt;",'Participant Information'!NotSigned,"N/A")</f>
        <v>N/A</v>
      </c>
      <c r="AO42" s="101" t="str">
        <f>IF(B42&lt;&gt;"&lt;Choose One&gt;",[0]!Bidder75,"N/A")</f>
        <v>N/A</v>
      </c>
      <c r="AP42" s="101" t="str">
        <f>IF(B42&lt;&gt;"&lt;Choose One&gt;",[0]!Bidder95,"N/A")</f>
        <v>N/A</v>
      </c>
      <c r="AQ42" s="58">
        <f t="shared" si="9"/>
        <v>0</v>
      </c>
      <c r="AR42" s="102">
        <f>SUMPRODUCT(K42:V42,W42:AH42,'RA Prices_No Inputs Required'!$C$26:$N$26)*(1+AQ42)</f>
        <v>0</v>
      </c>
      <c r="AS42" s="103">
        <f>SUMPRODUCT(K42:V42,'RA Prices_No Inputs Required'!$C$9:$N$9,'RA Prices_No Inputs Required'!$C$26:$N$26)*1.09</f>
        <v>0</v>
      </c>
      <c r="AT42" s="180">
        <f ca="1">IF(BD42="-",0,SUMPRODUCT(K42:V42,'RA Prices_No Inputs Required'!$C$9:$N$9,
OFFSET('RA Prices_No Inputs Required'!$B$15,MATCH(BD42,'RA Prices_No Inputs Required'!$B$16:$B$22,0),1,1,12)-1,
'RA Prices_No Inputs Required'!$C$26:$N$26))</f>
        <v>0</v>
      </c>
      <c r="AU42" s="102">
        <f>IF(BA42="Flex",SUMPRODUCT(K42:V42,'RA Prices_No Inputs Required'!$C$12:$N$12,'RA Prices_No Inputs Required'!$C$26:$N$26),0)</f>
        <v>0</v>
      </c>
      <c r="AV42" s="104">
        <f t="shared" ca="1" si="3"/>
        <v>0</v>
      </c>
      <c r="AW42" s="105">
        <f>SUMPRODUCT(K42:V42,'RA Prices_No Inputs Required'!$C$26:$N$26)</f>
        <v>0</v>
      </c>
      <c r="AX42" s="110">
        <f t="shared" si="10"/>
        <v>0</v>
      </c>
      <c r="AY42" s="111">
        <f t="shared" si="11"/>
        <v>0</v>
      </c>
      <c r="AZ42" t="str">
        <f t="shared" si="13"/>
        <v>&lt;C</v>
      </c>
      <c r="BA42" s="36" t="str">
        <f t="shared" si="14"/>
        <v>-</v>
      </c>
      <c r="BB42" s="36" t="str">
        <f t="shared" si="15"/>
        <v>-</v>
      </c>
      <c r="BC42" s="36" t="str">
        <f t="shared" si="16"/>
        <v>-</v>
      </c>
      <c r="BD42" s="36" t="str">
        <f t="shared" si="12"/>
        <v>-</v>
      </c>
      <c r="BQ42" s="36" t="s">
        <v>58</v>
      </c>
      <c r="BR42" s="36" t="s">
        <v>58</v>
      </c>
    </row>
    <row r="43" spans="1:70">
      <c r="A43" s="48"/>
      <c r="B43" s="72" t="s">
        <v>58</v>
      </c>
      <c r="C43" s="72"/>
      <c r="D43" s="72" t="s">
        <v>58</v>
      </c>
      <c r="E43" s="85"/>
      <c r="F43" s="72" t="s">
        <v>58</v>
      </c>
      <c r="G43" s="75" t="s">
        <v>58</v>
      </c>
      <c r="H43" s="72"/>
      <c r="I43" s="72"/>
      <c r="J43" s="76">
        <f t="shared" si="8"/>
        <v>0</v>
      </c>
      <c r="K43" s="73"/>
      <c r="L43" s="73"/>
      <c r="M43" s="73"/>
      <c r="N43" s="73"/>
      <c r="O43" s="73"/>
      <c r="P43" s="73"/>
      <c r="Q43" s="73"/>
      <c r="R43" s="73"/>
      <c r="S43" s="73"/>
      <c r="T43" s="73"/>
      <c r="U43" s="73"/>
      <c r="V43" s="73"/>
      <c r="W43" s="74"/>
      <c r="X43" s="74"/>
      <c r="Y43" s="74"/>
      <c r="Z43" s="74"/>
      <c r="AA43" s="74"/>
      <c r="AB43" s="74"/>
      <c r="AC43" s="74"/>
      <c r="AD43" s="74"/>
      <c r="AE43" s="74"/>
      <c r="AF43" s="74"/>
      <c r="AG43" s="74"/>
      <c r="AH43" s="74"/>
      <c r="AI43" s="100" t="str">
        <f t="shared" si="0"/>
        <v/>
      </c>
      <c r="AJ43" s="101" t="str">
        <f t="shared" si="1"/>
        <v>_Offer-&lt;Choose One&gt;_Part-</v>
      </c>
      <c r="AK43" s="101" t="str">
        <f t="shared" si="2"/>
        <v>_Offer-&lt;Choose One&gt;</v>
      </c>
      <c r="AL43" s="101" t="str">
        <f>IF(B43&lt;&gt;"&lt;Choose One&gt;",'Participant Information'!SmallBusiness,"N/A")</f>
        <v>N/A</v>
      </c>
      <c r="AM43" s="101" t="str">
        <f>IF(B43&lt;&gt;"&lt;Choose One&gt;",'Participant Information'!Terminated,"N/A")</f>
        <v>N/A</v>
      </c>
      <c r="AN43" s="101" t="str">
        <f>IF(B43&lt;&gt;"&lt;Choose One&gt;",'Participant Information'!NotSigned,"N/A")</f>
        <v>N/A</v>
      </c>
      <c r="AO43" s="101" t="str">
        <f>IF(B43&lt;&gt;"&lt;Choose One&gt;",[0]!Bidder75,"N/A")</f>
        <v>N/A</v>
      </c>
      <c r="AP43" s="101" t="str">
        <f>IF(B43&lt;&gt;"&lt;Choose One&gt;",[0]!Bidder95,"N/A")</f>
        <v>N/A</v>
      </c>
      <c r="AQ43" s="58">
        <f t="shared" si="9"/>
        <v>0</v>
      </c>
      <c r="AR43" s="102">
        <f>SUMPRODUCT(K43:V43,W43:AH43,'RA Prices_No Inputs Required'!$C$26:$N$26)*(1+AQ43)</f>
        <v>0</v>
      </c>
      <c r="AS43" s="103">
        <f>SUMPRODUCT(K43:V43,'RA Prices_No Inputs Required'!$C$9:$N$9,'RA Prices_No Inputs Required'!$C$26:$N$26)*1.09</f>
        <v>0</v>
      </c>
      <c r="AT43" s="180">
        <f ca="1">IF(BD43="-",0,SUMPRODUCT(K43:V43,'RA Prices_No Inputs Required'!$C$9:$N$9,
OFFSET('RA Prices_No Inputs Required'!$B$15,MATCH(BD43,'RA Prices_No Inputs Required'!$B$16:$B$22,0),1,1,12)-1,
'RA Prices_No Inputs Required'!$C$26:$N$26))</f>
        <v>0</v>
      </c>
      <c r="AU43" s="102">
        <f>IF(BA43="Flex",SUMPRODUCT(K43:V43,'RA Prices_No Inputs Required'!$C$12:$N$12,'RA Prices_No Inputs Required'!$C$26:$N$26),0)</f>
        <v>0</v>
      </c>
      <c r="AV43" s="104">
        <f t="shared" ca="1" si="3"/>
        <v>0</v>
      </c>
      <c r="AW43" s="105">
        <f>SUMPRODUCT(K43:V43,'RA Prices_No Inputs Required'!$C$26:$N$26)</f>
        <v>0</v>
      </c>
      <c r="AX43" s="110">
        <f t="shared" si="10"/>
        <v>0</v>
      </c>
      <c r="AY43" s="111">
        <f t="shared" si="11"/>
        <v>0</v>
      </c>
      <c r="AZ43" t="str">
        <f t="shared" si="13"/>
        <v>&lt;C</v>
      </c>
      <c r="BA43" s="36" t="str">
        <f t="shared" si="14"/>
        <v>-</v>
      </c>
      <c r="BB43" s="36" t="str">
        <f t="shared" si="15"/>
        <v>-</v>
      </c>
      <c r="BC43" s="36" t="str">
        <f t="shared" si="16"/>
        <v>-</v>
      </c>
      <c r="BD43" s="36" t="str">
        <f t="shared" si="12"/>
        <v>-</v>
      </c>
      <c r="BQ43" s="36" t="s">
        <v>58</v>
      </c>
      <c r="BR43" s="36" t="s">
        <v>58</v>
      </c>
    </row>
    <row r="44" spans="1:70">
      <c r="A44" s="48"/>
      <c r="B44" s="72" t="s">
        <v>58</v>
      </c>
      <c r="C44" s="72"/>
      <c r="D44" s="72" t="s">
        <v>58</v>
      </c>
      <c r="E44" s="85"/>
      <c r="F44" s="72" t="s">
        <v>58</v>
      </c>
      <c r="G44" s="75" t="s">
        <v>58</v>
      </c>
      <c r="H44" s="72"/>
      <c r="I44" s="72"/>
      <c r="J44" s="76">
        <f t="shared" si="8"/>
        <v>0</v>
      </c>
      <c r="K44" s="73"/>
      <c r="L44" s="73"/>
      <c r="M44" s="73"/>
      <c r="N44" s="73"/>
      <c r="O44" s="73"/>
      <c r="P44" s="73"/>
      <c r="Q44" s="73"/>
      <c r="R44" s="73"/>
      <c r="S44" s="73"/>
      <c r="T44" s="73"/>
      <c r="U44" s="73"/>
      <c r="V44" s="73"/>
      <c r="W44" s="74"/>
      <c r="X44" s="74"/>
      <c r="Y44" s="74"/>
      <c r="Z44" s="74"/>
      <c r="AA44" s="74"/>
      <c r="AB44" s="74"/>
      <c r="AC44" s="74"/>
      <c r="AD44" s="74"/>
      <c r="AE44" s="74"/>
      <c r="AF44" s="74"/>
      <c r="AG44" s="74"/>
      <c r="AH44" s="74"/>
      <c r="AI44" s="100" t="str">
        <f t="shared" si="0"/>
        <v/>
      </c>
      <c r="AJ44" s="101" t="str">
        <f t="shared" si="1"/>
        <v>_Offer-&lt;Choose One&gt;_Part-</v>
      </c>
      <c r="AK44" s="101" t="str">
        <f t="shared" si="2"/>
        <v>_Offer-&lt;Choose One&gt;</v>
      </c>
      <c r="AL44" s="101" t="str">
        <f>IF(B44&lt;&gt;"&lt;Choose One&gt;",'Participant Information'!SmallBusiness,"N/A")</f>
        <v>N/A</v>
      </c>
      <c r="AM44" s="101" t="str">
        <f>IF(B44&lt;&gt;"&lt;Choose One&gt;",'Participant Information'!Terminated,"N/A")</f>
        <v>N/A</v>
      </c>
      <c r="AN44" s="101" t="str">
        <f>IF(B44&lt;&gt;"&lt;Choose One&gt;",'Participant Information'!NotSigned,"N/A")</f>
        <v>N/A</v>
      </c>
      <c r="AO44" s="101" t="str">
        <f>IF(B44&lt;&gt;"&lt;Choose One&gt;",[0]!Bidder75,"N/A")</f>
        <v>N/A</v>
      </c>
      <c r="AP44" s="101" t="str">
        <f>IF(B44&lt;&gt;"&lt;Choose One&gt;",[0]!Bidder95,"N/A")</f>
        <v>N/A</v>
      </c>
      <c r="AQ44" s="58">
        <f t="shared" si="9"/>
        <v>0</v>
      </c>
      <c r="AR44" s="102">
        <f>SUMPRODUCT(K44:V44,W44:AH44,'RA Prices_No Inputs Required'!$C$26:$N$26)*(1+AQ44)</f>
        <v>0</v>
      </c>
      <c r="AS44" s="103">
        <f>SUMPRODUCT(K44:V44,'RA Prices_No Inputs Required'!$C$9:$N$9,'RA Prices_No Inputs Required'!$C$26:$N$26)*1.09</f>
        <v>0</v>
      </c>
      <c r="AT44" s="180">
        <f ca="1">IF(BD44="-",0,SUMPRODUCT(K44:V44,'RA Prices_No Inputs Required'!$C$9:$N$9,
OFFSET('RA Prices_No Inputs Required'!$B$15,MATCH(BD44,'RA Prices_No Inputs Required'!$B$16:$B$22,0),1,1,12)-1,
'RA Prices_No Inputs Required'!$C$26:$N$26))</f>
        <v>0</v>
      </c>
      <c r="AU44" s="102">
        <f>IF(BA44="Flex",SUMPRODUCT(K44:V44,'RA Prices_No Inputs Required'!$C$12:$N$12,'RA Prices_No Inputs Required'!$C$26:$N$26),0)</f>
        <v>0</v>
      </c>
      <c r="AV44" s="104">
        <f t="shared" ca="1" si="3"/>
        <v>0</v>
      </c>
      <c r="AW44" s="105">
        <f>SUMPRODUCT(K44:V44,'RA Prices_No Inputs Required'!$C$26:$N$26)</f>
        <v>0</v>
      </c>
      <c r="AX44" s="110">
        <f t="shared" si="10"/>
        <v>0</v>
      </c>
      <c r="AY44" s="111">
        <f t="shared" si="11"/>
        <v>0</v>
      </c>
      <c r="AZ44" t="str">
        <f t="shared" si="13"/>
        <v>&lt;C</v>
      </c>
      <c r="BA44" s="36" t="str">
        <f t="shared" si="14"/>
        <v>-</v>
      </c>
      <c r="BB44" s="36" t="str">
        <f t="shared" si="15"/>
        <v>-</v>
      </c>
      <c r="BC44" s="36" t="str">
        <f t="shared" si="16"/>
        <v>-</v>
      </c>
      <c r="BD44" s="36" t="str">
        <f t="shared" si="12"/>
        <v>-</v>
      </c>
      <c r="BQ44" s="36" t="s">
        <v>58</v>
      </c>
      <c r="BR44" s="36" t="s">
        <v>58</v>
      </c>
    </row>
    <row r="45" spans="1:70">
      <c r="A45" s="48"/>
      <c r="B45" s="72" t="s">
        <v>58</v>
      </c>
      <c r="C45" s="72"/>
      <c r="D45" s="72" t="s">
        <v>58</v>
      </c>
      <c r="E45" s="85"/>
      <c r="F45" s="72" t="s">
        <v>58</v>
      </c>
      <c r="G45" s="75" t="s">
        <v>58</v>
      </c>
      <c r="H45" s="72"/>
      <c r="I45" s="72"/>
      <c r="J45" s="76">
        <f t="shared" si="8"/>
        <v>0</v>
      </c>
      <c r="K45" s="73"/>
      <c r="L45" s="73"/>
      <c r="M45" s="73"/>
      <c r="N45" s="73"/>
      <c r="O45" s="73"/>
      <c r="P45" s="73"/>
      <c r="Q45" s="73"/>
      <c r="R45" s="73"/>
      <c r="S45" s="73"/>
      <c r="T45" s="73"/>
      <c r="U45" s="73"/>
      <c r="V45" s="73"/>
      <c r="W45" s="74"/>
      <c r="X45" s="74"/>
      <c r="Y45" s="74"/>
      <c r="Z45" s="74"/>
      <c r="AA45" s="74"/>
      <c r="AB45" s="74"/>
      <c r="AC45" s="74"/>
      <c r="AD45" s="74"/>
      <c r="AE45" s="74"/>
      <c r="AF45" s="74"/>
      <c r="AG45" s="74"/>
      <c r="AH45" s="74"/>
      <c r="AI45" s="100" t="str">
        <f t="shared" si="0"/>
        <v/>
      </c>
      <c r="AJ45" s="101" t="str">
        <f t="shared" si="1"/>
        <v>_Offer-&lt;Choose One&gt;_Part-</v>
      </c>
      <c r="AK45" s="101" t="str">
        <f t="shared" si="2"/>
        <v>_Offer-&lt;Choose One&gt;</v>
      </c>
      <c r="AL45" s="101" t="str">
        <f>IF(B45&lt;&gt;"&lt;Choose One&gt;",'Participant Information'!SmallBusiness,"N/A")</f>
        <v>N/A</v>
      </c>
      <c r="AM45" s="101" t="str">
        <f>IF(B45&lt;&gt;"&lt;Choose One&gt;",'Participant Information'!Terminated,"N/A")</f>
        <v>N/A</v>
      </c>
      <c r="AN45" s="101" t="str">
        <f>IF(B45&lt;&gt;"&lt;Choose One&gt;",'Participant Information'!NotSigned,"N/A")</f>
        <v>N/A</v>
      </c>
      <c r="AO45" s="101" t="str">
        <f>IF(B45&lt;&gt;"&lt;Choose One&gt;",[0]!Bidder75,"N/A")</f>
        <v>N/A</v>
      </c>
      <c r="AP45" s="101" t="str">
        <f>IF(B45&lt;&gt;"&lt;Choose One&gt;",[0]!Bidder95,"N/A")</f>
        <v>N/A</v>
      </c>
      <c r="AQ45" s="58">
        <f t="shared" si="9"/>
        <v>0</v>
      </c>
      <c r="AR45" s="102">
        <f>SUMPRODUCT(K45:V45,W45:AH45,'RA Prices_No Inputs Required'!$C$26:$N$26)*(1+AQ45)</f>
        <v>0</v>
      </c>
      <c r="AS45" s="103">
        <f>SUMPRODUCT(K45:V45,'RA Prices_No Inputs Required'!$C$9:$N$9,'RA Prices_No Inputs Required'!$C$26:$N$26)*1.09</f>
        <v>0</v>
      </c>
      <c r="AT45" s="180">
        <f ca="1">IF(BD45="-",0,SUMPRODUCT(K45:V45,'RA Prices_No Inputs Required'!$C$9:$N$9,
OFFSET('RA Prices_No Inputs Required'!$B$15,MATCH(BD45,'RA Prices_No Inputs Required'!$B$16:$B$22,0),1,1,12)-1,
'RA Prices_No Inputs Required'!$C$26:$N$26))</f>
        <v>0</v>
      </c>
      <c r="AU45" s="102">
        <f>IF(BA45="Flex",SUMPRODUCT(K45:V45,'RA Prices_No Inputs Required'!$C$12:$N$12,'RA Prices_No Inputs Required'!$C$26:$N$26),0)</f>
        <v>0</v>
      </c>
      <c r="AV45" s="104">
        <f t="shared" ca="1" si="3"/>
        <v>0</v>
      </c>
      <c r="AW45" s="105">
        <f>SUMPRODUCT(K45:V45,'RA Prices_No Inputs Required'!$C$26:$N$26)</f>
        <v>0</v>
      </c>
      <c r="AX45" s="110">
        <f t="shared" si="10"/>
        <v>0</v>
      </c>
      <c r="AY45" s="111">
        <f t="shared" si="11"/>
        <v>0</v>
      </c>
      <c r="AZ45" t="str">
        <f t="shared" si="13"/>
        <v>&lt;C</v>
      </c>
      <c r="BA45" s="36" t="str">
        <f t="shared" si="14"/>
        <v>-</v>
      </c>
      <c r="BB45" s="36" t="str">
        <f t="shared" si="15"/>
        <v>-</v>
      </c>
      <c r="BC45" s="36" t="str">
        <f t="shared" si="16"/>
        <v>-</v>
      </c>
      <c r="BD45" s="36" t="str">
        <f t="shared" si="12"/>
        <v>-</v>
      </c>
      <c r="BQ45" s="36" t="s">
        <v>58</v>
      </c>
      <c r="BR45" s="36" t="s">
        <v>58</v>
      </c>
    </row>
    <row r="46" spans="1:70">
      <c r="A46" s="48"/>
      <c r="B46" s="72" t="s">
        <v>58</v>
      </c>
      <c r="C46" s="72"/>
      <c r="D46" s="72" t="s">
        <v>58</v>
      </c>
      <c r="E46" s="85"/>
      <c r="F46" s="72" t="s">
        <v>58</v>
      </c>
      <c r="G46" s="75" t="s">
        <v>58</v>
      </c>
      <c r="H46" s="72"/>
      <c r="I46" s="72"/>
      <c r="J46" s="76">
        <f t="shared" si="8"/>
        <v>0</v>
      </c>
      <c r="K46" s="73"/>
      <c r="L46" s="73"/>
      <c r="M46" s="73"/>
      <c r="N46" s="73"/>
      <c r="O46" s="73"/>
      <c r="P46" s="73"/>
      <c r="Q46" s="73"/>
      <c r="R46" s="73"/>
      <c r="S46" s="73"/>
      <c r="T46" s="73"/>
      <c r="U46" s="73"/>
      <c r="V46" s="73"/>
      <c r="W46" s="74"/>
      <c r="X46" s="74"/>
      <c r="Y46" s="74"/>
      <c r="Z46" s="74"/>
      <c r="AA46" s="74"/>
      <c r="AB46" s="74"/>
      <c r="AC46" s="74"/>
      <c r="AD46" s="74"/>
      <c r="AE46" s="74"/>
      <c r="AF46" s="74"/>
      <c r="AG46" s="74"/>
      <c r="AH46" s="74"/>
      <c r="AI46" s="100" t="str">
        <f t="shared" si="0"/>
        <v/>
      </c>
      <c r="AJ46" s="101" t="str">
        <f t="shared" si="1"/>
        <v>_Offer-&lt;Choose One&gt;_Part-</v>
      </c>
      <c r="AK46" s="101" t="str">
        <f t="shared" si="2"/>
        <v>_Offer-&lt;Choose One&gt;</v>
      </c>
      <c r="AL46" s="101" t="str">
        <f>IF(B46&lt;&gt;"&lt;Choose One&gt;",'Participant Information'!SmallBusiness,"N/A")</f>
        <v>N/A</v>
      </c>
      <c r="AM46" s="101" t="str">
        <f>IF(B46&lt;&gt;"&lt;Choose One&gt;",'Participant Information'!Terminated,"N/A")</f>
        <v>N/A</v>
      </c>
      <c r="AN46" s="101" t="str">
        <f>IF(B46&lt;&gt;"&lt;Choose One&gt;",'Participant Information'!NotSigned,"N/A")</f>
        <v>N/A</v>
      </c>
      <c r="AO46" s="101" t="str">
        <f>IF(B46&lt;&gt;"&lt;Choose One&gt;",[0]!Bidder75,"N/A")</f>
        <v>N/A</v>
      </c>
      <c r="AP46" s="101" t="str">
        <f>IF(B46&lt;&gt;"&lt;Choose One&gt;",[0]!Bidder95,"N/A")</f>
        <v>N/A</v>
      </c>
      <c r="AQ46" s="58">
        <f t="shared" si="9"/>
        <v>0</v>
      </c>
      <c r="AR46" s="102">
        <f>SUMPRODUCT(K46:V46,W46:AH46,'RA Prices_No Inputs Required'!$C$26:$N$26)*(1+AQ46)</f>
        <v>0</v>
      </c>
      <c r="AS46" s="103">
        <f>SUMPRODUCT(K46:V46,'RA Prices_No Inputs Required'!$C$9:$N$9,'RA Prices_No Inputs Required'!$C$26:$N$26)*1.09</f>
        <v>0</v>
      </c>
      <c r="AT46" s="180">
        <f ca="1">IF(BD46="-",0,SUMPRODUCT(K46:V46,'RA Prices_No Inputs Required'!$C$9:$N$9,
OFFSET('RA Prices_No Inputs Required'!$B$15,MATCH(BD46,'RA Prices_No Inputs Required'!$B$16:$B$22,0),1,1,12)-1,
'RA Prices_No Inputs Required'!$C$26:$N$26))</f>
        <v>0</v>
      </c>
      <c r="AU46" s="102">
        <f>IF(BA46="Flex",SUMPRODUCT(K46:V46,'RA Prices_No Inputs Required'!$C$12:$N$12,'RA Prices_No Inputs Required'!$C$26:$N$26),0)</f>
        <v>0</v>
      </c>
      <c r="AV46" s="104">
        <f t="shared" ca="1" si="3"/>
        <v>0</v>
      </c>
      <c r="AW46" s="105">
        <f>SUMPRODUCT(K46:V46,'RA Prices_No Inputs Required'!$C$26:$N$26)</f>
        <v>0</v>
      </c>
      <c r="AX46" s="110">
        <f t="shared" si="10"/>
        <v>0</v>
      </c>
      <c r="AY46" s="111">
        <f t="shared" si="11"/>
        <v>0</v>
      </c>
      <c r="AZ46" t="str">
        <f t="shared" si="13"/>
        <v>&lt;C</v>
      </c>
      <c r="BA46" s="36" t="str">
        <f t="shared" si="14"/>
        <v>-</v>
      </c>
      <c r="BB46" s="36" t="str">
        <f t="shared" si="15"/>
        <v>-</v>
      </c>
      <c r="BC46" s="36" t="str">
        <f t="shared" si="16"/>
        <v>-</v>
      </c>
      <c r="BD46" s="36" t="str">
        <f t="shared" si="12"/>
        <v>-</v>
      </c>
      <c r="BQ46" s="36" t="s">
        <v>58</v>
      </c>
      <c r="BR46" s="36" t="s">
        <v>58</v>
      </c>
    </row>
    <row r="47" spans="1:70">
      <c r="A47" s="48"/>
      <c r="B47" s="72" t="s">
        <v>58</v>
      </c>
      <c r="C47" s="72"/>
      <c r="D47" s="72" t="s">
        <v>58</v>
      </c>
      <c r="E47" s="85"/>
      <c r="F47" s="72" t="s">
        <v>58</v>
      </c>
      <c r="G47" s="75" t="s">
        <v>58</v>
      </c>
      <c r="H47" s="72"/>
      <c r="I47" s="72"/>
      <c r="J47" s="76">
        <f t="shared" si="8"/>
        <v>0</v>
      </c>
      <c r="K47" s="73"/>
      <c r="L47" s="73"/>
      <c r="M47" s="73"/>
      <c r="N47" s="73"/>
      <c r="O47" s="73"/>
      <c r="P47" s="73"/>
      <c r="Q47" s="73"/>
      <c r="R47" s="73"/>
      <c r="S47" s="73"/>
      <c r="T47" s="73"/>
      <c r="U47" s="73"/>
      <c r="V47" s="73"/>
      <c r="W47" s="74"/>
      <c r="X47" s="74"/>
      <c r="Y47" s="74"/>
      <c r="Z47" s="74"/>
      <c r="AA47" s="74"/>
      <c r="AB47" s="74"/>
      <c r="AC47" s="74"/>
      <c r="AD47" s="74"/>
      <c r="AE47" s="74"/>
      <c r="AF47" s="74"/>
      <c r="AG47" s="74"/>
      <c r="AH47" s="74"/>
      <c r="AI47" s="100" t="str">
        <f t="shared" si="0"/>
        <v/>
      </c>
      <c r="AJ47" s="101" t="str">
        <f t="shared" si="1"/>
        <v>_Offer-&lt;Choose One&gt;_Part-</v>
      </c>
      <c r="AK47" s="101" t="str">
        <f t="shared" si="2"/>
        <v>_Offer-&lt;Choose One&gt;</v>
      </c>
      <c r="AL47" s="101" t="str">
        <f>IF(B47&lt;&gt;"&lt;Choose One&gt;",'Participant Information'!SmallBusiness,"N/A")</f>
        <v>N/A</v>
      </c>
      <c r="AM47" s="101" t="str">
        <f>IF(B47&lt;&gt;"&lt;Choose One&gt;",'Participant Information'!Terminated,"N/A")</f>
        <v>N/A</v>
      </c>
      <c r="AN47" s="101" t="str">
        <f>IF(B47&lt;&gt;"&lt;Choose One&gt;",'Participant Information'!NotSigned,"N/A")</f>
        <v>N/A</v>
      </c>
      <c r="AO47" s="101" t="str">
        <f>IF(B47&lt;&gt;"&lt;Choose One&gt;",[0]!Bidder75,"N/A")</f>
        <v>N/A</v>
      </c>
      <c r="AP47" s="101" t="str">
        <f>IF(B47&lt;&gt;"&lt;Choose One&gt;",[0]!Bidder95,"N/A")</f>
        <v>N/A</v>
      </c>
      <c r="AQ47" s="58">
        <f t="shared" si="9"/>
        <v>0</v>
      </c>
      <c r="AR47" s="102">
        <f>SUMPRODUCT(K47:V47,W47:AH47,'RA Prices_No Inputs Required'!$C$26:$N$26)*(1+AQ47)</f>
        <v>0</v>
      </c>
      <c r="AS47" s="103">
        <f>SUMPRODUCT(K47:V47,'RA Prices_No Inputs Required'!$C$9:$N$9,'RA Prices_No Inputs Required'!$C$26:$N$26)*1.09</f>
        <v>0</v>
      </c>
      <c r="AT47" s="180">
        <f ca="1">IF(BD47="-",0,SUMPRODUCT(K47:V47,'RA Prices_No Inputs Required'!$C$9:$N$9,
OFFSET('RA Prices_No Inputs Required'!$B$15,MATCH(BD47,'RA Prices_No Inputs Required'!$B$16:$B$22,0),1,1,12)-1,
'RA Prices_No Inputs Required'!$C$26:$N$26))</f>
        <v>0</v>
      </c>
      <c r="AU47" s="102">
        <f>IF(BA47="Flex",SUMPRODUCT(K47:V47,'RA Prices_No Inputs Required'!$C$12:$N$12,'RA Prices_No Inputs Required'!$C$26:$N$26),0)</f>
        <v>0</v>
      </c>
      <c r="AV47" s="104">
        <f t="shared" ca="1" si="3"/>
        <v>0</v>
      </c>
      <c r="AW47" s="105">
        <f>SUMPRODUCT(K47:V47,'RA Prices_No Inputs Required'!$C$26:$N$26)</f>
        <v>0</v>
      </c>
      <c r="AX47" s="110">
        <f t="shared" si="10"/>
        <v>0</v>
      </c>
      <c r="AY47" s="111">
        <f t="shared" si="11"/>
        <v>0</v>
      </c>
      <c r="AZ47" t="str">
        <f t="shared" si="13"/>
        <v>&lt;C</v>
      </c>
      <c r="BA47" s="36" t="str">
        <f t="shared" si="14"/>
        <v>-</v>
      </c>
      <c r="BB47" s="36" t="str">
        <f t="shared" si="15"/>
        <v>-</v>
      </c>
      <c r="BC47" s="36" t="str">
        <f t="shared" si="16"/>
        <v>-</v>
      </c>
      <c r="BD47" s="36" t="str">
        <f t="shared" si="12"/>
        <v>-</v>
      </c>
      <c r="BQ47" s="36" t="s">
        <v>58</v>
      </c>
      <c r="BR47" s="36" t="s">
        <v>58</v>
      </c>
    </row>
    <row r="48" spans="1:70">
      <c r="A48" s="48"/>
      <c r="B48" s="72" t="s">
        <v>58</v>
      </c>
      <c r="C48" s="72"/>
      <c r="D48" s="72" t="s">
        <v>58</v>
      </c>
      <c r="E48" s="85"/>
      <c r="F48" s="72" t="s">
        <v>58</v>
      </c>
      <c r="G48" s="75" t="s">
        <v>58</v>
      </c>
      <c r="H48" s="72"/>
      <c r="I48" s="72"/>
      <c r="J48" s="76">
        <f t="shared" si="8"/>
        <v>0</v>
      </c>
      <c r="K48" s="73"/>
      <c r="L48" s="73"/>
      <c r="M48" s="73"/>
      <c r="N48" s="73"/>
      <c r="O48" s="73"/>
      <c r="P48" s="73"/>
      <c r="Q48" s="73"/>
      <c r="R48" s="73"/>
      <c r="S48" s="73"/>
      <c r="T48" s="73"/>
      <c r="U48" s="73"/>
      <c r="V48" s="73"/>
      <c r="W48" s="74"/>
      <c r="X48" s="74"/>
      <c r="Y48" s="74"/>
      <c r="Z48" s="74"/>
      <c r="AA48" s="74"/>
      <c r="AB48" s="74"/>
      <c r="AC48" s="74"/>
      <c r="AD48" s="74"/>
      <c r="AE48" s="74"/>
      <c r="AF48" s="74"/>
      <c r="AG48" s="74"/>
      <c r="AH48" s="74"/>
      <c r="AI48" s="100" t="str">
        <f t="shared" si="0"/>
        <v/>
      </c>
      <c r="AJ48" s="101" t="str">
        <f t="shared" si="1"/>
        <v>_Offer-&lt;Choose One&gt;_Part-</v>
      </c>
      <c r="AK48" s="101" t="str">
        <f t="shared" si="2"/>
        <v>_Offer-&lt;Choose One&gt;</v>
      </c>
      <c r="AL48" s="101" t="str">
        <f>IF(B48&lt;&gt;"&lt;Choose One&gt;",'Participant Information'!SmallBusiness,"N/A")</f>
        <v>N/A</v>
      </c>
      <c r="AM48" s="101" t="str">
        <f>IF(B48&lt;&gt;"&lt;Choose One&gt;",'Participant Information'!Terminated,"N/A")</f>
        <v>N/A</v>
      </c>
      <c r="AN48" s="101" t="str">
        <f>IF(B48&lt;&gt;"&lt;Choose One&gt;",'Participant Information'!NotSigned,"N/A")</f>
        <v>N/A</v>
      </c>
      <c r="AO48" s="101" t="str">
        <f>IF(B48&lt;&gt;"&lt;Choose One&gt;",[0]!Bidder75,"N/A")</f>
        <v>N/A</v>
      </c>
      <c r="AP48" s="101" t="str">
        <f>IF(B48&lt;&gt;"&lt;Choose One&gt;",[0]!Bidder95,"N/A")</f>
        <v>N/A</v>
      </c>
      <c r="AQ48" s="58">
        <f t="shared" si="9"/>
        <v>0</v>
      </c>
      <c r="AR48" s="102">
        <f>SUMPRODUCT(K48:V48,W48:AH48,'RA Prices_No Inputs Required'!$C$26:$N$26)*(1+AQ48)</f>
        <v>0</v>
      </c>
      <c r="AS48" s="103">
        <f>SUMPRODUCT(K48:V48,'RA Prices_No Inputs Required'!$C$9:$N$9,'RA Prices_No Inputs Required'!$C$26:$N$26)*1.09</f>
        <v>0</v>
      </c>
      <c r="AT48" s="180">
        <f ca="1">IF(BD48="-",0,SUMPRODUCT(K48:V48,'RA Prices_No Inputs Required'!$C$9:$N$9,
OFFSET('RA Prices_No Inputs Required'!$B$15,MATCH(BD48,'RA Prices_No Inputs Required'!$B$16:$B$22,0),1,1,12)-1,
'RA Prices_No Inputs Required'!$C$26:$N$26))</f>
        <v>0</v>
      </c>
      <c r="AU48" s="102">
        <f>IF(BA48="Flex",SUMPRODUCT(K48:V48,'RA Prices_No Inputs Required'!$C$12:$N$12,'RA Prices_No Inputs Required'!$C$26:$N$26),0)</f>
        <v>0</v>
      </c>
      <c r="AV48" s="104">
        <f t="shared" ca="1" si="3"/>
        <v>0</v>
      </c>
      <c r="AW48" s="105">
        <f>SUMPRODUCT(K48:V48,'RA Prices_No Inputs Required'!$C$26:$N$26)</f>
        <v>0</v>
      </c>
      <c r="AX48" s="110">
        <f t="shared" si="10"/>
        <v>0</v>
      </c>
      <c r="AY48" s="111">
        <f t="shared" si="11"/>
        <v>0</v>
      </c>
      <c r="AZ48" t="str">
        <f t="shared" si="13"/>
        <v>&lt;C</v>
      </c>
      <c r="BA48" s="36" t="str">
        <f t="shared" si="14"/>
        <v>-</v>
      </c>
      <c r="BB48" s="36" t="str">
        <f t="shared" si="15"/>
        <v>-</v>
      </c>
      <c r="BC48" s="36" t="str">
        <f t="shared" si="16"/>
        <v>-</v>
      </c>
      <c r="BD48" s="36" t="str">
        <f t="shared" si="12"/>
        <v>-</v>
      </c>
      <c r="BQ48" s="36" t="s">
        <v>58</v>
      </c>
      <c r="BR48" s="36" t="s">
        <v>58</v>
      </c>
    </row>
    <row r="49" spans="1:70">
      <c r="A49" s="48"/>
      <c r="B49" s="72" t="s">
        <v>58</v>
      </c>
      <c r="C49" s="72"/>
      <c r="D49" s="72" t="s">
        <v>58</v>
      </c>
      <c r="E49" s="85"/>
      <c r="F49" s="72" t="s">
        <v>58</v>
      </c>
      <c r="G49" s="75" t="s">
        <v>58</v>
      </c>
      <c r="H49" s="72"/>
      <c r="I49" s="72"/>
      <c r="J49" s="76">
        <f t="shared" si="8"/>
        <v>0</v>
      </c>
      <c r="K49" s="73"/>
      <c r="L49" s="73"/>
      <c r="M49" s="73"/>
      <c r="N49" s="73"/>
      <c r="O49" s="73"/>
      <c r="P49" s="73"/>
      <c r="Q49" s="73"/>
      <c r="R49" s="73"/>
      <c r="S49" s="73"/>
      <c r="T49" s="73"/>
      <c r="U49" s="73"/>
      <c r="V49" s="73"/>
      <c r="W49" s="74"/>
      <c r="X49" s="74"/>
      <c r="Y49" s="74"/>
      <c r="Z49" s="74"/>
      <c r="AA49" s="74"/>
      <c r="AB49" s="74"/>
      <c r="AC49" s="74"/>
      <c r="AD49" s="74"/>
      <c r="AE49" s="74"/>
      <c r="AF49" s="74"/>
      <c r="AG49" s="74"/>
      <c r="AH49" s="74"/>
      <c r="AI49" s="100" t="str">
        <f t="shared" si="0"/>
        <v/>
      </c>
      <c r="AJ49" s="101" t="str">
        <f t="shared" si="1"/>
        <v>_Offer-&lt;Choose One&gt;_Part-</v>
      </c>
      <c r="AK49" s="101" t="str">
        <f t="shared" si="2"/>
        <v>_Offer-&lt;Choose One&gt;</v>
      </c>
      <c r="AL49" s="101" t="str">
        <f>IF(B49&lt;&gt;"&lt;Choose One&gt;",'Participant Information'!SmallBusiness,"N/A")</f>
        <v>N/A</v>
      </c>
      <c r="AM49" s="101" t="str">
        <f>IF(B49&lt;&gt;"&lt;Choose One&gt;",'Participant Information'!Terminated,"N/A")</f>
        <v>N/A</v>
      </c>
      <c r="AN49" s="101" t="str">
        <f>IF(B49&lt;&gt;"&lt;Choose One&gt;",'Participant Information'!NotSigned,"N/A")</f>
        <v>N/A</v>
      </c>
      <c r="AO49" s="101" t="str">
        <f>IF(B49&lt;&gt;"&lt;Choose One&gt;",[0]!Bidder75,"N/A")</f>
        <v>N/A</v>
      </c>
      <c r="AP49" s="101" t="str">
        <f>IF(B49&lt;&gt;"&lt;Choose One&gt;",[0]!Bidder95,"N/A")</f>
        <v>N/A</v>
      </c>
      <c r="AQ49" s="58">
        <f t="shared" si="9"/>
        <v>0</v>
      </c>
      <c r="AR49" s="102">
        <f>SUMPRODUCT(K49:V49,W49:AH49,'RA Prices_No Inputs Required'!$C$26:$N$26)*(1+AQ49)</f>
        <v>0</v>
      </c>
      <c r="AS49" s="103">
        <f>SUMPRODUCT(K49:V49,'RA Prices_No Inputs Required'!$C$9:$N$9,'RA Prices_No Inputs Required'!$C$26:$N$26)*1.09</f>
        <v>0</v>
      </c>
      <c r="AT49" s="180">
        <f ca="1">IF(BD49="-",0,SUMPRODUCT(K49:V49,'RA Prices_No Inputs Required'!$C$9:$N$9,
OFFSET('RA Prices_No Inputs Required'!$B$15,MATCH(BD49,'RA Prices_No Inputs Required'!$B$16:$B$22,0),1,1,12)-1,
'RA Prices_No Inputs Required'!$C$26:$N$26))</f>
        <v>0</v>
      </c>
      <c r="AU49" s="102">
        <f>IF(BA49="Flex",SUMPRODUCT(K49:V49,'RA Prices_No Inputs Required'!$C$12:$N$12,'RA Prices_No Inputs Required'!$C$26:$N$26),0)</f>
        <v>0</v>
      </c>
      <c r="AV49" s="104">
        <f t="shared" ca="1" si="3"/>
        <v>0</v>
      </c>
      <c r="AW49" s="105">
        <f>SUMPRODUCT(K49:V49,'RA Prices_No Inputs Required'!$C$26:$N$26)</f>
        <v>0</v>
      </c>
      <c r="AX49" s="110">
        <f t="shared" si="10"/>
        <v>0</v>
      </c>
      <c r="AY49" s="111">
        <f t="shared" si="11"/>
        <v>0</v>
      </c>
      <c r="AZ49" t="str">
        <f t="shared" si="13"/>
        <v>&lt;C</v>
      </c>
      <c r="BA49" s="36" t="str">
        <f t="shared" si="14"/>
        <v>-</v>
      </c>
      <c r="BB49" s="36" t="str">
        <f t="shared" si="15"/>
        <v>-</v>
      </c>
      <c r="BC49" s="36" t="str">
        <f t="shared" si="16"/>
        <v>-</v>
      </c>
      <c r="BD49" s="36" t="str">
        <f t="shared" si="12"/>
        <v>-</v>
      </c>
      <c r="BQ49" s="36" t="s">
        <v>58</v>
      </c>
      <c r="BR49" s="36" t="s">
        <v>58</v>
      </c>
    </row>
    <row r="50" spans="1:70">
      <c r="A50" s="48"/>
      <c r="B50" s="72" t="s">
        <v>58</v>
      </c>
      <c r="C50" s="72"/>
      <c r="D50" s="72" t="s">
        <v>58</v>
      </c>
      <c r="E50" s="85"/>
      <c r="F50" s="72" t="s">
        <v>58</v>
      </c>
      <c r="G50" s="75" t="s">
        <v>58</v>
      </c>
      <c r="H50" s="72"/>
      <c r="I50" s="72"/>
      <c r="J50" s="76">
        <f t="shared" si="8"/>
        <v>0</v>
      </c>
      <c r="K50" s="73"/>
      <c r="L50" s="73"/>
      <c r="M50" s="73"/>
      <c r="N50" s="73"/>
      <c r="O50" s="73"/>
      <c r="P50" s="73"/>
      <c r="Q50" s="73"/>
      <c r="R50" s="73"/>
      <c r="S50" s="73"/>
      <c r="T50" s="73"/>
      <c r="U50" s="73"/>
      <c r="V50" s="73"/>
      <c r="W50" s="74"/>
      <c r="X50" s="74"/>
      <c r="Y50" s="74"/>
      <c r="Z50" s="74"/>
      <c r="AA50" s="74"/>
      <c r="AB50" s="74"/>
      <c r="AC50" s="74"/>
      <c r="AD50" s="74"/>
      <c r="AE50" s="74"/>
      <c r="AF50" s="74"/>
      <c r="AG50" s="74"/>
      <c r="AH50" s="74"/>
      <c r="AI50" s="100" t="str">
        <f t="shared" si="0"/>
        <v/>
      </c>
      <c r="AJ50" s="101" t="str">
        <f t="shared" si="1"/>
        <v>_Offer-&lt;Choose One&gt;_Part-</v>
      </c>
      <c r="AK50" s="101" t="str">
        <f t="shared" si="2"/>
        <v>_Offer-&lt;Choose One&gt;</v>
      </c>
      <c r="AL50" s="101" t="str">
        <f>IF(B50&lt;&gt;"&lt;Choose One&gt;",'Participant Information'!SmallBusiness,"N/A")</f>
        <v>N/A</v>
      </c>
      <c r="AM50" s="101" t="str">
        <f>IF(B50&lt;&gt;"&lt;Choose One&gt;",'Participant Information'!Terminated,"N/A")</f>
        <v>N/A</v>
      </c>
      <c r="AN50" s="101" t="str">
        <f>IF(B50&lt;&gt;"&lt;Choose One&gt;",'Participant Information'!NotSigned,"N/A")</f>
        <v>N/A</v>
      </c>
      <c r="AO50" s="101" t="str">
        <f>IF(B50&lt;&gt;"&lt;Choose One&gt;",[0]!Bidder75,"N/A")</f>
        <v>N/A</v>
      </c>
      <c r="AP50" s="101" t="str">
        <f>IF(B50&lt;&gt;"&lt;Choose One&gt;",[0]!Bidder95,"N/A")</f>
        <v>N/A</v>
      </c>
      <c r="AQ50" s="58">
        <f t="shared" si="9"/>
        <v>0</v>
      </c>
      <c r="AR50" s="102">
        <f>SUMPRODUCT(K50:V50,W50:AH50,'RA Prices_No Inputs Required'!$C$26:$N$26)*(1+AQ50)</f>
        <v>0</v>
      </c>
      <c r="AS50" s="103">
        <f>SUMPRODUCT(K50:V50,'RA Prices_No Inputs Required'!$C$9:$N$9,'RA Prices_No Inputs Required'!$C$26:$N$26)*1.09</f>
        <v>0</v>
      </c>
      <c r="AT50" s="180">
        <f ca="1">IF(BD50="-",0,SUMPRODUCT(K50:V50,'RA Prices_No Inputs Required'!$C$9:$N$9,
OFFSET('RA Prices_No Inputs Required'!$B$15,MATCH(BD50,'RA Prices_No Inputs Required'!$B$16:$B$22,0),1,1,12)-1,
'RA Prices_No Inputs Required'!$C$26:$N$26))</f>
        <v>0</v>
      </c>
      <c r="AU50" s="102">
        <f>IF(BA50="Flex",SUMPRODUCT(K50:V50,'RA Prices_No Inputs Required'!$C$12:$N$12,'RA Prices_No Inputs Required'!$C$26:$N$26),0)</f>
        <v>0</v>
      </c>
      <c r="AV50" s="104">
        <f t="shared" ca="1" si="3"/>
        <v>0</v>
      </c>
      <c r="AW50" s="105">
        <f>SUMPRODUCT(K50:V50,'RA Prices_No Inputs Required'!$C$26:$N$26)</f>
        <v>0</v>
      </c>
      <c r="AX50" s="110">
        <f t="shared" si="10"/>
        <v>0</v>
      </c>
      <c r="AY50" s="111">
        <f t="shared" si="11"/>
        <v>0</v>
      </c>
      <c r="AZ50" t="str">
        <f t="shared" si="13"/>
        <v>&lt;C</v>
      </c>
      <c r="BA50" s="36" t="str">
        <f t="shared" si="14"/>
        <v>-</v>
      </c>
      <c r="BB50" s="36" t="str">
        <f t="shared" si="15"/>
        <v>-</v>
      </c>
      <c r="BC50" s="36" t="str">
        <f t="shared" si="16"/>
        <v>-</v>
      </c>
      <c r="BD50" s="36" t="str">
        <f t="shared" si="12"/>
        <v>-</v>
      </c>
      <c r="BQ50" s="36" t="s">
        <v>58</v>
      </c>
      <c r="BR50" s="36" t="s">
        <v>58</v>
      </c>
    </row>
    <row r="51" spans="1:70">
      <c r="A51" s="48"/>
      <c r="B51" s="72" t="s">
        <v>58</v>
      </c>
      <c r="C51" s="72"/>
      <c r="D51" s="72" t="s">
        <v>58</v>
      </c>
      <c r="E51" s="85"/>
      <c r="F51" s="72" t="s">
        <v>58</v>
      </c>
      <c r="G51" s="75" t="s">
        <v>58</v>
      </c>
      <c r="H51" s="72"/>
      <c r="I51" s="72"/>
      <c r="J51" s="76">
        <f t="shared" si="8"/>
        <v>0</v>
      </c>
      <c r="K51" s="73"/>
      <c r="L51" s="73"/>
      <c r="M51" s="73"/>
      <c r="N51" s="73"/>
      <c r="O51" s="73"/>
      <c r="P51" s="73"/>
      <c r="Q51" s="73"/>
      <c r="R51" s="73"/>
      <c r="S51" s="73"/>
      <c r="T51" s="73"/>
      <c r="U51" s="73"/>
      <c r="V51" s="73"/>
      <c r="W51" s="74"/>
      <c r="X51" s="74"/>
      <c r="Y51" s="74"/>
      <c r="Z51" s="74"/>
      <c r="AA51" s="74"/>
      <c r="AB51" s="74"/>
      <c r="AC51" s="74"/>
      <c r="AD51" s="74"/>
      <c r="AE51" s="74"/>
      <c r="AF51" s="74"/>
      <c r="AG51" s="74"/>
      <c r="AH51" s="74"/>
      <c r="AI51" s="100" t="str">
        <f t="shared" si="0"/>
        <v/>
      </c>
      <c r="AJ51" s="101" t="str">
        <f t="shared" si="1"/>
        <v>_Offer-&lt;Choose One&gt;_Part-</v>
      </c>
      <c r="AK51" s="101" t="str">
        <f t="shared" si="2"/>
        <v>_Offer-&lt;Choose One&gt;</v>
      </c>
      <c r="AL51" s="101" t="str">
        <f>IF(B51&lt;&gt;"&lt;Choose One&gt;",'Participant Information'!SmallBusiness,"N/A")</f>
        <v>N/A</v>
      </c>
      <c r="AM51" s="101" t="str">
        <f>IF(B51&lt;&gt;"&lt;Choose One&gt;",'Participant Information'!Terminated,"N/A")</f>
        <v>N/A</v>
      </c>
      <c r="AN51" s="101" t="str">
        <f>IF(B51&lt;&gt;"&lt;Choose One&gt;",'Participant Information'!NotSigned,"N/A")</f>
        <v>N/A</v>
      </c>
      <c r="AO51" s="101" t="str">
        <f>IF(B51&lt;&gt;"&lt;Choose One&gt;",[0]!Bidder75,"N/A")</f>
        <v>N/A</v>
      </c>
      <c r="AP51" s="101" t="str">
        <f>IF(B51&lt;&gt;"&lt;Choose One&gt;",[0]!Bidder95,"N/A")</f>
        <v>N/A</v>
      </c>
      <c r="AQ51" s="58">
        <f t="shared" si="9"/>
        <v>0</v>
      </c>
      <c r="AR51" s="102">
        <f>SUMPRODUCT(K51:V51,W51:AH51,'RA Prices_No Inputs Required'!$C$26:$N$26)*(1+AQ51)</f>
        <v>0</v>
      </c>
      <c r="AS51" s="103">
        <f>SUMPRODUCT(K51:V51,'RA Prices_No Inputs Required'!$C$9:$N$9,'RA Prices_No Inputs Required'!$C$26:$N$26)*1.09</f>
        <v>0</v>
      </c>
      <c r="AT51" s="180">
        <f ca="1">IF(BD51="-",0,SUMPRODUCT(K51:V51,'RA Prices_No Inputs Required'!$C$9:$N$9,
OFFSET('RA Prices_No Inputs Required'!$B$15,MATCH(BD51,'RA Prices_No Inputs Required'!$B$16:$B$22,0),1,1,12)-1,
'RA Prices_No Inputs Required'!$C$26:$N$26))</f>
        <v>0</v>
      </c>
      <c r="AU51" s="102">
        <f>IF(BA51="Flex",SUMPRODUCT(K51:V51,'RA Prices_No Inputs Required'!$C$12:$N$12,'RA Prices_No Inputs Required'!$C$26:$N$26),0)</f>
        <v>0</v>
      </c>
      <c r="AV51" s="104">
        <f t="shared" ca="1" si="3"/>
        <v>0</v>
      </c>
      <c r="AW51" s="105">
        <f>SUMPRODUCT(K51:V51,'RA Prices_No Inputs Required'!$C$26:$N$26)</f>
        <v>0</v>
      </c>
      <c r="AX51" s="110">
        <f t="shared" si="10"/>
        <v>0</v>
      </c>
      <c r="AY51" s="111">
        <f t="shared" si="11"/>
        <v>0</v>
      </c>
      <c r="AZ51" t="str">
        <f t="shared" si="13"/>
        <v>&lt;C</v>
      </c>
      <c r="BA51" s="36" t="str">
        <f t="shared" si="14"/>
        <v>-</v>
      </c>
      <c r="BB51" s="36" t="str">
        <f t="shared" si="15"/>
        <v>-</v>
      </c>
      <c r="BC51" s="36" t="str">
        <f t="shared" si="16"/>
        <v>-</v>
      </c>
      <c r="BD51" s="36" t="str">
        <f t="shared" si="12"/>
        <v>-</v>
      </c>
      <c r="BQ51" s="36" t="s">
        <v>58</v>
      </c>
      <c r="BR51" s="36" t="s">
        <v>58</v>
      </c>
    </row>
    <row r="52" spans="1:70">
      <c r="A52" s="48"/>
      <c r="B52" s="72" t="s">
        <v>58</v>
      </c>
      <c r="C52" s="72"/>
      <c r="D52" s="72" t="s">
        <v>58</v>
      </c>
      <c r="E52" s="85"/>
      <c r="F52" s="72" t="s">
        <v>58</v>
      </c>
      <c r="G52" s="75" t="s">
        <v>58</v>
      </c>
      <c r="H52" s="72"/>
      <c r="I52" s="72"/>
      <c r="J52" s="76">
        <f t="shared" si="8"/>
        <v>0</v>
      </c>
      <c r="K52" s="73"/>
      <c r="L52" s="73"/>
      <c r="M52" s="73"/>
      <c r="N52" s="73"/>
      <c r="O52" s="73"/>
      <c r="P52" s="73"/>
      <c r="Q52" s="73"/>
      <c r="R52" s="73"/>
      <c r="S52" s="73"/>
      <c r="T52" s="73"/>
      <c r="U52" s="73"/>
      <c r="V52" s="73"/>
      <c r="W52" s="74"/>
      <c r="X52" s="74"/>
      <c r="Y52" s="74"/>
      <c r="Z52" s="74"/>
      <c r="AA52" s="74"/>
      <c r="AB52" s="74"/>
      <c r="AC52" s="74"/>
      <c r="AD52" s="74"/>
      <c r="AE52" s="74"/>
      <c r="AF52" s="74"/>
      <c r="AG52" s="74"/>
      <c r="AH52" s="74"/>
      <c r="AI52" s="100" t="str">
        <f t="shared" si="0"/>
        <v/>
      </c>
      <c r="AJ52" s="101" t="str">
        <f t="shared" si="1"/>
        <v>_Offer-&lt;Choose One&gt;_Part-</v>
      </c>
      <c r="AK52" s="101" t="str">
        <f t="shared" si="2"/>
        <v>_Offer-&lt;Choose One&gt;</v>
      </c>
      <c r="AL52" s="101" t="str">
        <f>IF(B52&lt;&gt;"&lt;Choose One&gt;",'Participant Information'!SmallBusiness,"N/A")</f>
        <v>N/A</v>
      </c>
      <c r="AM52" s="101" t="str">
        <f>IF(B52&lt;&gt;"&lt;Choose One&gt;",'Participant Information'!Terminated,"N/A")</f>
        <v>N/A</v>
      </c>
      <c r="AN52" s="101" t="str">
        <f>IF(B52&lt;&gt;"&lt;Choose One&gt;",'Participant Information'!NotSigned,"N/A")</f>
        <v>N/A</v>
      </c>
      <c r="AO52" s="101" t="str">
        <f>IF(B52&lt;&gt;"&lt;Choose One&gt;",[0]!Bidder75,"N/A")</f>
        <v>N/A</v>
      </c>
      <c r="AP52" s="101" t="str">
        <f>IF(B52&lt;&gt;"&lt;Choose One&gt;",[0]!Bidder95,"N/A")</f>
        <v>N/A</v>
      </c>
      <c r="AQ52" s="58">
        <f t="shared" si="9"/>
        <v>0</v>
      </c>
      <c r="AR52" s="102">
        <f>SUMPRODUCT(K52:V52,W52:AH52,'RA Prices_No Inputs Required'!$C$26:$N$26)*(1+AQ52)</f>
        <v>0</v>
      </c>
      <c r="AS52" s="103">
        <f>SUMPRODUCT(K52:V52,'RA Prices_No Inputs Required'!$C$9:$N$9,'RA Prices_No Inputs Required'!$C$26:$N$26)*1.09</f>
        <v>0</v>
      </c>
      <c r="AT52" s="180">
        <f ca="1">IF(BD52="-",0,SUMPRODUCT(K52:V52,'RA Prices_No Inputs Required'!$C$9:$N$9,
OFFSET('RA Prices_No Inputs Required'!$B$15,MATCH(BD52,'RA Prices_No Inputs Required'!$B$16:$B$22,0),1,1,12)-1,
'RA Prices_No Inputs Required'!$C$26:$N$26))</f>
        <v>0</v>
      </c>
      <c r="AU52" s="102">
        <f>IF(BA52="Flex",SUMPRODUCT(K52:V52,'RA Prices_No Inputs Required'!$C$12:$N$12,'RA Prices_No Inputs Required'!$C$26:$N$26),0)</f>
        <v>0</v>
      </c>
      <c r="AV52" s="104">
        <f t="shared" ca="1" si="3"/>
        <v>0</v>
      </c>
      <c r="AW52" s="105">
        <f>SUMPRODUCT(K52:V52,'RA Prices_No Inputs Required'!$C$26:$N$26)</f>
        <v>0</v>
      </c>
      <c r="AX52" s="110">
        <f t="shared" si="10"/>
        <v>0</v>
      </c>
      <c r="AY52" s="111">
        <f t="shared" si="11"/>
        <v>0</v>
      </c>
      <c r="AZ52" t="str">
        <f t="shared" si="13"/>
        <v>&lt;C</v>
      </c>
      <c r="BA52" s="36" t="str">
        <f t="shared" si="14"/>
        <v>-</v>
      </c>
      <c r="BB52" s="36" t="str">
        <f t="shared" si="15"/>
        <v>-</v>
      </c>
      <c r="BC52" s="36" t="str">
        <f t="shared" si="16"/>
        <v>-</v>
      </c>
      <c r="BD52" s="36" t="str">
        <f t="shared" si="12"/>
        <v>-</v>
      </c>
      <c r="BQ52" s="36" t="s">
        <v>58</v>
      </c>
      <c r="BR52" s="36" t="s">
        <v>58</v>
      </c>
    </row>
    <row r="53" spans="1:70">
      <c r="A53" s="48"/>
      <c r="B53" s="72" t="s">
        <v>58</v>
      </c>
      <c r="C53" s="72"/>
      <c r="D53" s="72" t="s">
        <v>58</v>
      </c>
      <c r="E53" s="85"/>
      <c r="F53" s="72" t="s">
        <v>58</v>
      </c>
      <c r="G53" s="75" t="s">
        <v>58</v>
      </c>
      <c r="H53" s="72"/>
      <c r="I53" s="72"/>
      <c r="J53" s="76">
        <f t="shared" si="8"/>
        <v>0</v>
      </c>
      <c r="K53" s="73"/>
      <c r="L53" s="73"/>
      <c r="M53" s="73"/>
      <c r="N53" s="73"/>
      <c r="O53" s="73"/>
      <c r="P53" s="73"/>
      <c r="Q53" s="73"/>
      <c r="R53" s="73"/>
      <c r="S53" s="73"/>
      <c r="T53" s="73"/>
      <c r="U53" s="73"/>
      <c r="V53" s="73"/>
      <c r="W53" s="74"/>
      <c r="X53" s="74"/>
      <c r="Y53" s="74"/>
      <c r="Z53" s="74"/>
      <c r="AA53" s="74"/>
      <c r="AB53" s="74"/>
      <c r="AC53" s="74"/>
      <c r="AD53" s="74"/>
      <c r="AE53" s="74"/>
      <c r="AF53" s="74"/>
      <c r="AG53" s="74"/>
      <c r="AH53" s="74"/>
      <c r="AI53" s="100" t="str">
        <f t="shared" si="0"/>
        <v/>
      </c>
      <c r="AJ53" s="101" t="str">
        <f t="shared" si="1"/>
        <v>_Offer-&lt;Choose One&gt;_Part-</v>
      </c>
      <c r="AK53" s="101" t="str">
        <f t="shared" si="2"/>
        <v>_Offer-&lt;Choose One&gt;</v>
      </c>
      <c r="AL53" s="101" t="str">
        <f>IF(B53&lt;&gt;"&lt;Choose One&gt;",'Participant Information'!SmallBusiness,"N/A")</f>
        <v>N/A</v>
      </c>
      <c r="AM53" s="101" t="str">
        <f>IF(B53&lt;&gt;"&lt;Choose One&gt;",'Participant Information'!Terminated,"N/A")</f>
        <v>N/A</v>
      </c>
      <c r="AN53" s="101" t="str">
        <f>IF(B53&lt;&gt;"&lt;Choose One&gt;",'Participant Information'!NotSigned,"N/A")</f>
        <v>N/A</v>
      </c>
      <c r="AO53" s="101" t="str">
        <f>IF(B53&lt;&gt;"&lt;Choose One&gt;",[0]!Bidder75,"N/A")</f>
        <v>N/A</v>
      </c>
      <c r="AP53" s="101" t="str">
        <f>IF(B53&lt;&gt;"&lt;Choose One&gt;",[0]!Bidder95,"N/A")</f>
        <v>N/A</v>
      </c>
      <c r="AQ53" s="58">
        <f t="shared" si="9"/>
        <v>0</v>
      </c>
      <c r="AR53" s="102">
        <f>SUMPRODUCT(K53:V53,W53:AH53,'RA Prices_No Inputs Required'!$C$26:$N$26)*(1+AQ53)</f>
        <v>0</v>
      </c>
      <c r="AS53" s="103">
        <f>SUMPRODUCT(K53:V53,'RA Prices_No Inputs Required'!$C$9:$N$9,'RA Prices_No Inputs Required'!$C$26:$N$26)*1.09</f>
        <v>0</v>
      </c>
      <c r="AT53" s="180">
        <f ca="1">IF(BD53="-",0,SUMPRODUCT(K53:V53,'RA Prices_No Inputs Required'!$C$9:$N$9,
OFFSET('RA Prices_No Inputs Required'!$B$15,MATCH(BD53,'RA Prices_No Inputs Required'!$B$16:$B$22,0),1,1,12)-1,
'RA Prices_No Inputs Required'!$C$26:$N$26))</f>
        <v>0</v>
      </c>
      <c r="AU53" s="102">
        <f>IF(BA53="Flex",SUMPRODUCT(K53:V53,'RA Prices_No Inputs Required'!$C$12:$N$12,'RA Prices_No Inputs Required'!$C$26:$N$26),0)</f>
        <v>0</v>
      </c>
      <c r="AV53" s="104">
        <f t="shared" ca="1" si="3"/>
        <v>0</v>
      </c>
      <c r="AW53" s="105">
        <f>SUMPRODUCT(K53:V53,'RA Prices_No Inputs Required'!$C$26:$N$26)</f>
        <v>0</v>
      </c>
      <c r="AX53" s="110">
        <f t="shared" si="10"/>
        <v>0</v>
      </c>
      <c r="AY53" s="111">
        <f t="shared" si="11"/>
        <v>0</v>
      </c>
      <c r="AZ53" t="str">
        <f t="shared" ref="AZ53:AZ86" si="17">MID(G53,1,2)</f>
        <v>&lt;C</v>
      </c>
      <c r="BA53" s="36" t="str">
        <f t="shared" ref="BA53:BA86" si="18">IF(OR(MID(G53,1,1)="C",MID(G53,1,1)="D"),"Flex","-")</f>
        <v>-</v>
      </c>
      <c r="BB53" s="36" t="str">
        <f t="shared" ref="BB53:BB86" si="19">IF(OR(MID(G53,1,1)="A",MID(G53,1,1)="C"),"CAISO System",IF(OR(MID(G53,1,1)="B",MID(G53,1,1)="D"),"Local","-"))</f>
        <v>-</v>
      </c>
      <c r="BC53" s="36" t="str">
        <f t="shared" ref="BC53:BC86" si="20">IF(MID(G53,1,1)="b",VALUE(MID(G53,2,1)),IF(MID(G53,1,1)="D",VALUE(MID(G53,4,1)),"-"))</f>
        <v>-</v>
      </c>
      <c r="BD53" s="36" t="str">
        <f t="shared" si="12"/>
        <v>-</v>
      </c>
      <c r="BQ53" s="36" t="s">
        <v>58</v>
      </c>
      <c r="BR53" s="36" t="s">
        <v>58</v>
      </c>
    </row>
    <row r="54" spans="1:70">
      <c r="A54" s="48"/>
      <c r="B54" s="72" t="s">
        <v>58</v>
      </c>
      <c r="C54" s="72"/>
      <c r="D54" s="72" t="s">
        <v>58</v>
      </c>
      <c r="E54" s="85"/>
      <c r="F54" s="72" t="s">
        <v>58</v>
      </c>
      <c r="G54" s="75" t="s">
        <v>58</v>
      </c>
      <c r="H54" s="72"/>
      <c r="I54" s="72"/>
      <c r="J54" s="76">
        <f t="shared" si="8"/>
        <v>0</v>
      </c>
      <c r="K54" s="73"/>
      <c r="L54" s="73"/>
      <c r="M54" s="73"/>
      <c r="N54" s="73"/>
      <c r="O54" s="73"/>
      <c r="P54" s="73"/>
      <c r="Q54" s="73"/>
      <c r="R54" s="73"/>
      <c r="S54" s="73"/>
      <c r="T54" s="73"/>
      <c r="U54" s="73"/>
      <c r="V54" s="73"/>
      <c r="W54" s="74"/>
      <c r="X54" s="74"/>
      <c r="Y54" s="74"/>
      <c r="Z54" s="74"/>
      <c r="AA54" s="74"/>
      <c r="AB54" s="74"/>
      <c r="AC54" s="74"/>
      <c r="AD54" s="74"/>
      <c r="AE54" s="74"/>
      <c r="AF54" s="74"/>
      <c r="AG54" s="74"/>
      <c r="AH54" s="74"/>
      <c r="AI54" s="100" t="str">
        <f t="shared" si="0"/>
        <v/>
      </c>
      <c r="AJ54" s="101" t="str">
        <f t="shared" si="1"/>
        <v>_Offer-&lt;Choose One&gt;_Part-</v>
      </c>
      <c r="AK54" s="101" t="str">
        <f t="shared" si="2"/>
        <v>_Offer-&lt;Choose One&gt;</v>
      </c>
      <c r="AL54" s="101" t="str">
        <f>IF(B54&lt;&gt;"&lt;Choose One&gt;",'Participant Information'!SmallBusiness,"N/A")</f>
        <v>N/A</v>
      </c>
      <c r="AM54" s="101" t="str">
        <f>IF(B54&lt;&gt;"&lt;Choose One&gt;",'Participant Information'!Terminated,"N/A")</f>
        <v>N/A</v>
      </c>
      <c r="AN54" s="101" t="str">
        <f>IF(B54&lt;&gt;"&lt;Choose One&gt;",'Participant Information'!NotSigned,"N/A")</f>
        <v>N/A</v>
      </c>
      <c r="AO54" s="101" t="str">
        <f>IF(B54&lt;&gt;"&lt;Choose One&gt;",[0]!Bidder75,"N/A")</f>
        <v>N/A</v>
      </c>
      <c r="AP54" s="101" t="str">
        <f>IF(B54&lt;&gt;"&lt;Choose One&gt;",[0]!Bidder95,"N/A")</f>
        <v>N/A</v>
      </c>
      <c r="AQ54" s="58">
        <f t="shared" si="9"/>
        <v>0</v>
      </c>
      <c r="AR54" s="102">
        <f>SUMPRODUCT(K54:V54,W54:AH54,'RA Prices_No Inputs Required'!$C$26:$N$26)*(1+AQ54)</f>
        <v>0</v>
      </c>
      <c r="AS54" s="103">
        <f>SUMPRODUCT(K54:V54,'RA Prices_No Inputs Required'!$C$9:$N$9,'RA Prices_No Inputs Required'!$C$26:$N$26)*1.09</f>
        <v>0</v>
      </c>
      <c r="AT54" s="180">
        <f ca="1">IF(BD54="-",0,SUMPRODUCT(K54:V54,'RA Prices_No Inputs Required'!$C$9:$N$9,
OFFSET('RA Prices_No Inputs Required'!$B$15,MATCH(BD54,'RA Prices_No Inputs Required'!$B$16:$B$22,0),1,1,12)-1,
'RA Prices_No Inputs Required'!$C$26:$N$26))</f>
        <v>0</v>
      </c>
      <c r="AU54" s="102">
        <f>IF(BA54="Flex",SUMPRODUCT(K54:V54,'RA Prices_No Inputs Required'!$C$12:$N$12,'RA Prices_No Inputs Required'!$C$26:$N$26),0)</f>
        <v>0</v>
      </c>
      <c r="AV54" s="104">
        <f t="shared" ca="1" si="3"/>
        <v>0</v>
      </c>
      <c r="AW54" s="105">
        <f>SUMPRODUCT(K54:V54,'RA Prices_No Inputs Required'!$C$26:$N$26)</f>
        <v>0</v>
      </c>
      <c r="AX54" s="110">
        <f t="shared" si="10"/>
        <v>0</v>
      </c>
      <c r="AY54" s="111">
        <f t="shared" si="11"/>
        <v>0</v>
      </c>
      <c r="AZ54" t="str">
        <f t="shared" si="17"/>
        <v>&lt;C</v>
      </c>
      <c r="BA54" s="36" t="str">
        <f t="shared" si="18"/>
        <v>-</v>
      </c>
      <c r="BB54" s="36" t="str">
        <f t="shared" si="19"/>
        <v>-</v>
      </c>
      <c r="BC54" s="36" t="str">
        <f t="shared" si="20"/>
        <v>-</v>
      </c>
      <c r="BD54" s="36" t="str">
        <f t="shared" si="12"/>
        <v>-</v>
      </c>
      <c r="BQ54" s="36" t="s">
        <v>58</v>
      </c>
      <c r="BR54" s="36" t="s">
        <v>58</v>
      </c>
    </row>
    <row r="55" spans="1:70">
      <c r="A55" s="48"/>
      <c r="B55" s="72" t="s">
        <v>58</v>
      </c>
      <c r="C55" s="72"/>
      <c r="D55" s="72" t="s">
        <v>58</v>
      </c>
      <c r="E55" s="85"/>
      <c r="F55" s="72" t="s">
        <v>58</v>
      </c>
      <c r="G55" s="75" t="s">
        <v>58</v>
      </c>
      <c r="H55" s="72"/>
      <c r="I55" s="72"/>
      <c r="J55" s="76">
        <f t="shared" si="8"/>
        <v>0</v>
      </c>
      <c r="K55" s="73"/>
      <c r="L55" s="73"/>
      <c r="M55" s="73"/>
      <c r="N55" s="73"/>
      <c r="O55" s="73"/>
      <c r="P55" s="73"/>
      <c r="Q55" s="73"/>
      <c r="R55" s="73"/>
      <c r="S55" s="73"/>
      <c r="T55" s="73"/>
      <c r="U55" s="73"/>
      <c r="V55" s="73"/>
      <c r="W55" s="74"/>
      <c r="X55" s="74"/>
      <c r="Y55" s="74"/>
      <c r="Z55" s="74"/>
      <c r="AA55" s="74"/>
      <c r="AB55" s="74"/>
      <c r="AC55" s="74"/>
      <c r="AD55" s="74"/>
      <c r="AE55" s="74"/>
      <c r="AF55" s="74"/>
      <c r="AG55" s="74"/>
      <c r="AH55" s="74"/>
      <c r="AI55" s="100" t="str">
        <f t="shared" ref="AI55:AI88" si="21">IF(B55&lt;&gt;"&lt;Choose One&gt;",IF(B55&lt;&gt;B54,1,AI54+1),"")</f>
        <v/>
      </c>
      <c r="AJ55" s="101" t="str">
        <f t="shared" ref="AJ55:AJ86" si="22">CONCATENATE($G$9,"_Offer-",B55,"_Part-",AI55)</f>
        <v>_Offer-&lt;Choose One&gt;_Part-</v>
      </c>
      <c r="AK55" s="101" t="str">
        <f t="shared" ref="AK55:AK88" si="23">CONCATENATE($G$9,"_Offer-",B55)</f>
        <v>_Offer-&lt;Choose One&gt;</v>
      </c>
      <c r="AL55" s="101" t="str">
        <f>IF(B55&lt;&gt;"&lt;Choose One&gt;",'Participant Information'!SmallBusiness,"N/A")</f>
        <v>N/A</v>
      </c>
      <c r="AM55" s="101" t="str">
        <f>IF(B55&lt;&gt;"&lt;Choose One&gt;",'Participant Information'!Terminated,"N/A")</f>
        <v>N/A</v>
      </c>
      <c r="AN55" s="101" t="str">
        <f>IF(B55&lt;&gt;"&lt;Choose One&gt;",'Participant Information'!NotSigned,"N/A")</f>
        <v>N/A</v>
      </c>
      <c r="AO55" s="101" t="str">
        <f>IF(B55&lt;&gt;"&lt;Choose One&gt;",[0]!Bidder75,"N/A")</f>
        <v>N/A</v>
      </c>
      <c r="AP55" s="101" t="str">
        <f>IF(B55&lt;&gt;"&lt;Choose One&gt;",[0]!Bidder95,"N/A")</f>
        <v>N/A</v>
      </c>
      <c r="AQ55" s="58">
        <f t="shared" si="9"/>
        <v>0</v>
      </c>
      <c r="AR55" s="102">
        <f>SUMPRODUCT(K55:V55,W55:AH55,'RA Prices_No Inputs Required'!$C$26:$N$26)*(1+AQ55)</f>
        <v>0</v>
      </c>
      <c r="AS55" s="103">
        <f>SUMPRODUCT(K55:V55,'RA Prices_No Inputs Required'!$C$9:$N$9,'RA Prices_No Inputs Required'!$C$26:$N$26)*1.09</f>
        <v>0</v>
      </c>
      <c r="AT55" s="180">
        <f ca="1">IF(BD55="-",0,SUMPRODUCT(K55:V55,'RA Prices_No Inputs Required'!$C$9:$N$9,
OFFSET('RA Prices_No Inputs Required'!$B$15,MATCH(BD55,'RA Prices_No Inputs Required'!$B$16:$B$22,0),1,1,12)-1,
'RA Prices_No Inputs Required'!$C$26:$N$26))</f>
        <v>0</v>
      </c>
      <c r="AU55" s="102">
        <f>IF(BA55="Flex",SUMPRODUCT(K55:V55,'RA Prices_No Inputs Required'!$C$12:$N$12,'RA Prices_No Inputs Required'!$C$26:$N$26),0)</f>
        <v>0</v>
      </c>
      <c r="AV55" s="104">
        <f t="shared" ref="AV55:AV86" ca="1" si="24">SUM(AS55:AU55)-AR55</f>
        <v>0</v>
      </c>
      <c r="AW55" s="105">
        <f>SUMPRODUCT(K55:V55,'RA Prices_No Inputs Required'!$C$26:$N$26)</f>
        <v>0</v>
      </c>
      <c r="AX55" s="110">
        <f t="shared" si="10"/>
        <v>0</v>
      </c>
      <c r="AY55" s="111">
        <f t="shared" si="11"/>
        <v>0</v>
      </c>
      <c r="AZ55" t="str">
        <f t="shared" si="17"/>
        <v>&lt;C</v>
      </c>
      <c r="BA55" s="36" t="str">
        <f t="shared" si="18"/>
        <v>-</v>
      </c>
      <c r="BB55" s="36" t="str">
        <f t="shared" si="19"/>
        <v>-</v>
      </c>
      <c r="BC55" s="36" t="str">
        <f t="shared" si="20"/>
        <v>-</v>
      </c>
      <c r="BD55" s="36" t="str">
        <f t="shared" si="12"/>
        <v>-</v>
      </c>
      <c r="BQ55" s="36" t="s">
        <v>58</v>
      </c>
      <c r="BR55" s="36" t="s">
        <v>58</v>
      </c>
    </row>
    <row r="56" spans="1:70">
      <c r="A56" s="48"/>
      <c r="B56" s="72" t="s">
        <v>58</v>
      </c>
      <c r="C56" s="72"/>
      <c r="D56" s="72" t="s">
        <v>58</v>
      </c>
      <c r="E56" s="85"/>
      <c r="F56" s="72" t="s">
        <v>58</v>
      </c>
      <c r="G56" s="75" t="s">
        <v>58</v>
      </c>
      <c r="H56" s="72"/>
      <c r="I56" s="72"/>
      <c r="J56" s="76">
        <f t="shared" si="8"/>
        <v>0</v>
      </c>
      <c r="K56" s="73"/>
      <c r="L56" s="73"/>
      <c r="M56" s="73"/>
      <c r="N56" s="73"/>
      <c r="O56" s="73"/>
      <c r="P56" s="73"/>
      <c r="Q56" s="73"/>
      <c r="R56" s="73"/>
      <c r="S56" s="73"/>
      <c r="T56" s="73"/>
      <c r="U56" s="73"/>
      <c r="V56" s="73"/>
      <c r="W56" s="74"/>
      <c r="X56" s="74"/>
      <c r="Y56" s="74"/>
      <c r="Z56" s="74"/>
      <c r="AA56" s="74"/>
      <c r="AB56" s="74"/>
      <c r="AC56" s="74"/>
      <c r="AD56" s="74"/>
      <c r="AE56" s="74"/>
      <c r="AF56" s="74"/>
      <c r="AG56" s="74"/>
      <c r="AH56" s="74"/>
      <c r="AI56" s="100" t="str">
        <f t="shared" si="21"/>
        <v/>
      </c>
      <c r="AJ56" s="101" t="str">
        <f t="shared" si="22"/>
        <v>_Offer-&lt;Choose One&gt;_Part-</v>
      </c>
      <c r="AK56" s="101" t="str">
        <f t="shared" si="23"/>
        <v>_Offer-&lt;Choose One&gt;</v>
      </c>
      <c r="AL56" s="101" t="str">
        <f>IF(B56&lt;&gt;"&lt;Choose One&gt;",'Participant Information'!SmallBusiness,"N/A")</f>
        <v>N/A</v>
      </c>
      <c r="AM56" s="101" t="str">
        <f>IF(B56&lt;&gt;"&lt;Choose One&gt;",'Participant Information'!Terminated,"N/A")</f>
        <v>N/A</v>
      </c>
      <c r="AN56" s="101" t="str">
        <f>IF(B56&lt;&gt;"&lt;Choose One&gt;",'Participant Information'!NotSigned,"N/A")</f>
        <v>N/A</v>
      </c>
      <c r="AO56" s="101" t="str">
        <f>IF(B56&lt;&gt;"&lt;Choose One&gt;",[0]!Bidder75,"N/A")</f>
        <v>N/A</v>
      </c>
      <c r="AP56" s="101" t="str">
        <f>IF(B56&lt;&gt;"&lt;Choose One&gt;",[0]!Bidder95,"N/A")</f>
        <v>N/A</v>
      </c>
      <c r="AQ56" s="58">
        <f t="shared" si="9"/>
        <v>0</v>
      </c>
      <c r="AR56" s="102">
        <f>SUMPRODUCT(K56:V56,W56:AH56,'RA Prices_No Inputs Required'!$C$26:$N$26)*(1+AQ56)</f>
        <v>0</v>
      </c>
      <c r="AS56" s="103">
        <f>SUMPRODUCT(K56:V56,'RA Prices_No Inputs Required'!$C$9:$N$9,'RA Prices_No Inputs Required'!$C$26:$N$26)*1.09</f>
        <v>0</v>
      </c>
      <c r="AT56" s="180">
        <f ca="1">IF(BD56="-",0,SUMPRODUCT(K56:V56,'RA Prices_No Inputs Required'!$C$9:$N$9,
OFFSET('RA Prices_No Inputs Required'!$B$15,MATCH(BD56,'RA Prices_No Inputs Required'!$B$16:$B$22,0),1,1,12)-1,
'RA Prices_No Inputs Required'!$C$26:$N$26))</f>
        <v>0</v>
      </c>
      <c r="AU56" s="102">
        <f>IF(BA56="Flex",SUMPRODUCT(K56:V56,'RA Prices_No Inputs Required'!$C$12:$N$12,'RA Prices_No Inputs Required'!$C$26:$N$26),0)</f>
        <v>0</v>
      </c>
      <c r="AV56" s="104">
        <f t="shared" ca="1" si="24"/>
        <v>0</v>
      </c>
      <c r="AW56" s="105">
        <f>SUMPRODUCT(K56:V56,'RA Prices_No Inputs Required'!$C$26:$N$26)</f>
        <v>0</v>
      </c>
      <c r="AX56" s="110">
        <f t="shared" si="10"/>
        <v>0</v>
      </c>
      <c r="AY56" s="111">
        <f t="shared" si="11"/>
        <v>0</v>
      </c>
      <c r="AZ56" t="str">
        <f t="shared" si="17"/>
        <v>&lt;C</v>
      </c>
      <c r="BA56" s="36" t="str">
        <f t="shared" si="18"/>
        <v>-</v>
      </c>
      <c r="BB56" s="36" t="str">
        <f t="shared" si="19"/>
        <v>-</v>
      </c>
      <c r="BC56" s="36" t="str">
        <f t="shared" si="20"/>
        <v>-</v>
      </c>
      <c r="BD56" s="36" t="str">
        <f t="shared" si="12"/>
        <v>-</v>
      </c>
      <c r="BQ56" s="36" t="s">
        <v>58</v>
      </c>
      <c r="BR56" s="36" t="s">
        <v>58</v>
      </c>
    </row>
    <row r="57" spans="1:70">
      <c r="A57" s="48"/>
      <c r="B57" s="72" t="s">
        <v>58</v>
      </c>
      <c r="C57" s="72"/>
      <c r="D57" s="72" t="s">
        <v>58</v>
      </c>
      <c r="E57" s="85"/>
      <c r="F57" s="72" t="s">
        <v>58</v>
      </c>
      <c r="G57" s="75" t="s">
        <v>58</v>
      </c>
      <c r="H57" s="72"/>
      <c r="I57" s="72"/>
      <c r="J57" s="76">
        <f t="shared" si="8"/>
        <v>0</v>
      </c>
      <c r="K57" s="73"/>
      <c r="L57" s="73"/>
      <c r="M57" s="73"/>
      <c r="N57" s="73"/>
      <c r="O57" s="73"/>
      <c r="P57" s="73"/>
      <c r="Q57" s="73"/>
      <c r="R57" s="73"/>
      <c r="S57" s="73"/>
      <c r="T57" s="73"/>
      <c r="U57" s="73"/>
      <c r="V57" s="73"/>
      <c r="W57" s="74"/>
      <c r="X57" s="74"/>
      <c r="Y57" s="74"/>
      <c r="Z57" s="74"/>
      <c r="AA57" s="74"/>
      <c r="AB57" s="74"/>
      <c r="AC57" s="74"/>
      <c r="AD57" s="74"/>
      <c r="AE57" s="74"/>
      <c r="AF57" s="74"/>
      <c r="AG57" s="74"/>
      <c r="AH57" s="74"/>
      <c r="AI57" s="100" t="str">
        <f t="shared" si="21"/>
        <v/>
      </c>
      <c r="AJ57" s="101" t="str">
        <f t="shared" si="22"/>
        <v>_Offer-&lt;Choose One&gt;_Part-</v>
      </c>
      <c r="AK57" s="101" t="str">
        <f t="shared" si="23"/>
        <v>_Offer-&lt;Choose One&gt;</v>
      </c>
      <c r="AL57" s="101" t="str">
        <f>IF(B57&lt;&gt;"&lt;Choose One&gt;",'Participant Information'!SmallBusiness,"N/A")</f>
        <v>N/A</v>
      </c>
      <c r="AM57" s="101" t="str">
        <f>IF(B57&lt;&gt;"&lt;Choose One&gt;",'Participant Information'!Terminated,"N/A")</f>
        <v>N/A</v>
      </c>
      <c r="AN57" s="101" t="str">
        <f>IF(B57&lt;&gt;"&lt;Choose One&gt;",'Participant Information'!NotSigned,"N/A")</f>
        <v>N/A</v>
      </c>
      <c r="AO57" s="101" t="str">
        <f>IF(B57&lt;&gt;"&lt;Choose One&gt;",[0]!Bidder75,"N/A")</f>
        <v>N/A</v>
      </c>
      <c r="AP57" s="101" t="str">
        <f>IF(B57&lt;&gt;"&lt;Choose One&gt;",[0]!Bidder95,"N/A")</f>
        <v>N/A</v>
      </c>
      <c r="AQ57" s="58">
        <f t="shared" si="9"/>
        <v>0</v>
      </c>
      <c r="AR57" s="102">
        <f>SUMPRODUCT(K57:V57,W57:AH57,'RA Prices_No Inputs Required'!$C$26:$N$26)*(1+AQ57)</f>
        <v>0</v>
      </c>
      <c r="AS57" s="103">
        <f>SUMPRODUCT(K57:V57,'RA Prices_No Inputs Required'!$C$9:$N$9,'RA Prices_No Inputs Required'!$C$26:$N$26)*1.09</f>
        <v>0</v>
      </c>
      <c r="AT57" s="180">
        <f ca="1">IF(BD57="-",0,SUMPRODUCT(K57:V57,'RA Prices_No Inputs Required'!$C$9:$N$9,
OFFSET('RA Prices_No Inputs Required'!$B$15,MATCH(BD57,'RA Prices_No Inputs Required'!$B$16:$B$22,0),1,1,12)-1,
'RA Prices_No Inputs Required'!$C$26:$N$26))</f>
        <v>0</v>
      </c>
      <c r="AU57" s="102">
        <f>IF(BA57="Flex",SUMPRODUCT(K57:V57,'RA Prices_No Inputs Required'!$C$12:$N$12,'RA Prices_No Inputs Required'!$C$26:$N$26),0)</f>
        <v>0</v>
      </c>
      <c r="AV57" s="104">
        <f t="shared" ca="1" si="24"/>
        <v>0</v>
      </c>
      <c r="AW57" s="105">
        <f>SUMPRODUCT(K57:V57,'RA Prices_No Inputs Required'!$C$26:$N$26)</f>
        <v>0</v>
      </c>
      <c r="AX57" s="110">
        <f t="shared" si="10"/>
        <v>0</v>
      </c>
      <c r="AY57" s="111">
        <f t="shared" si="11"/>
        <v>0</v>
      </c>
      <c r="AZ57" t="str">
        <f t="shared" si="17"/>
        <v>&lt;C</v>
      </c>
      <c r="BA57" s="36" t="str">
        <f t="shared" si="18"/>
        <v>-</v>
      </c>
      <c r="BB57" s="36" t="str">
        <f t="shared" si="19"/>
        <v>-</v>
      </c>
      <c r="BC57" s="36" t="str">
        <f t="shared" si="20"/>
        <v>-</v>
      </c>
      <c r="BD57" s="36" t="str">
        <f t="shared" si="12"/>
        <v>-</v>
      </c>
      <c r="BQ57" s="36" t="s">
        <v>58</v>
      </c>
      <c r="BR57" s="36" t="s">
        <v>58</v>
      </c>
    </row>
    <row r="58" spans="1:70">
      <c r="A58" s="48"/>
      <c r="B58" s="72" t="s">
        <v>58</v>
      </c>
      <c r="C58" s="72"/>
      <c r="D58" s="72" t="s">
        <v>58</v>
      </c>
      <c r="E58" s="85"/>
      <c r="F58" s="72" t="s">
        <v>58</v>
      </c>
      <c r="G58" s="75" t="s">
        <v>58</v>
      </c>
      <c r="H58" s="72"/>
      <c r="I58" s="72"/>
      <c r="J58" s="76">
        <f t="shared" si="8"/>
        <v>0</v>
      </c>
      <c r="K58" s="73"/>
      <c r="L58" s="73"/>
      <c r="M58" s="73"/>
      <c r="N58" s="73"/>
      <c r="O58" s="73"/>
      <c r="P58" s="73"/>
      <c r="Q58" s="73"/>
      <c r="R58" s="73"/>
      <c r="S58" s="73"/>
      <c r="T58" s="73"/>
      <c r="U58" s="73"/>
      <c r="V58" s="73"/>
      <c r="W58" s="74"/>
      <c r="X58" s="74"/>
      <c r="Y58" s="74"/>
      <c r="Z58" s="74"/>
      <c r="AA58" s="74"/>
      <c r="AB58" s="74"/>
      <c r="AC58" s="74"/>
      <c r="AD58" s="74"/>
      <c r="AE58" s="74"/>
      <c r="AF58" s="74"/>
      <c r="AG58" s="74"/>
      <c r="AH58" s="74"/>
      <c r="AI58" s="100" t="str">
        <f t="shared" si="21"/>
        <v/>
      </c>
      <c r="AJ58" s="101" t="str">
        <f t="shared" si="22"/>
        <v>_Offer-&lt;Choose One&gt;_Part-</v>
      </c>
      <c r="AK58" s="101" t="str">
        <f t="shared" si="23"/>
        <v>_Offer-&lt;Choose One&gt;</v>
      </c>
      <c r="AL58" s="101" t="str">
        <f>IF(B58&lt;&gt;"&lt;Choose One&gt;",'Participant Information'!SmallBusiness,"N/A")</f>
        <v>N/A</v>
      </c>
      <c r="AM58" s="101" t="str">
        <f>IF(B58&lt;&gt;"&lt;Choose One&gt;",'Participant Information'!Terminated,"N/A")</f>
        <v>N/A</v>
      </c>
      <c r="AN58" s="101" t="str">
        <f>IF(B58&lt;&gt;"&lt;Choose One&gt;",'Participant Information'!NotSigned,"N/A")</f>
        <v>N/A</v>
      </c>
      <c r="AO58" s="101" t="str">
        <f>IF(B58&lt;&gt;"&lt;Choose One&gt;",[0]!Bidder75,"N/A")</f>
        <v>N/A</v>
      </c>
      <c r="AP58" s="101" t="str">
        <f>IF(B58&lt;&gt;"&lt;Choose One&gt;",[0]!Bidder95,"N/A")</f>
        <v>N/A</v>
      </c>
      <c r="AQ58" s="58">
        <f t="shared" si="9"/>
        <v>0</v>
      </c>
      <c r="AR58" s="102">
        <f>SUMPRODUCT(K58:V58,W58:AH58,'RA Prices_No Inputs Required'!$C$26:$N$26)*(1+AQ58)</f>
        <v>0</v>
      </c>
      <c r="AS58" s="103">
        <f>SUMPRODUCT(K58:V58,'RA Prices_No Inputs Required'!$C$9:$N$9,'RA Prices_No Inputs Required'!$C$26:$N$26)*1.09</f>
        <v>0</v>
      </c>
      <c r="AT58" s="180">
        <f ca="1">IF(BD58="-",0,SUMPRODUCT(K58:V58,'RA Prices_No Inputs Required'!$C$9:$N$9,
OFFSET('RA Prices_No Inputs Required'!$B$15,MATCH(BD58,'RA Prices_No Inputs Required'!$B$16:$B$22,0),1,1,12)-1,
'RA Prices_No Inputs Required'!$C$26:$N$26))</f>
        <v>0</v>
      </c>
      <c r="AU58" s="102">
        <f>IF(BA58="Flex",SUMPRODUCT(K58:V58,'RA Prices_No Inputs Required'!$C$12:$N$12,'RA Prices_No Inputs Required'!$C$26:$N$26),0)</f>
        <v>0</v>
      </c>
      <c r="AV58" s="104">
        <f t="shared" ca="1" si="24"/>
        <v>0</v>
      </c>
      <c r="AW58" s="105">
        <f>SUMPRODUCT(K58:V58,'RA Prices_No Inputs Required'!$C$26:$N$26)</f>
        <v>0</v>
      </c>
      <c r="AX58" s="110">
        <f t="shared" si="10"/>
        <v>0</v>
      </c>
      <c r="AY58" s="111">
        <f t="shared" si="11"/>
        <v>0</v>
      </c>
      <c r="AZ58" t="str">
        <f t="shared" si="17"/>
        <v>&lt;C</v>
      </c>
      <c r="BA58" s="36" t="str">
        <f t="shared" si="18"/>
        <v>-</v>
      </c>
      <c r="BB58" s="36" t="str">
        <f t="shared" si="19"/>
        <v>-</v>
      </c>
      <c r="BC58" s="36" t="str">
        <f t="shared" si="20"/>
        <v>-</v>
      </c>
      <c r="BD58" s="36" t="str">
        <f t="shared" si="12"/>
        <v>-</v>
      </c>
      <c r="BQ58" s="36" t="s">
        <v>58</v>
      </c>
      <c r="BR58" s="36" t="s">
        <v>58</v>
      </c>
    </row>
    <row r="59" spans="1:70">
      <c r="A59" s="48"/>
      <c r="B59" s="72" t="s">
        <v>58</v>
      </c>
      <c r="C59" s="72"/>
      <c r="D59" s="72" t="s">
        <v>58</v>
      </c>
      <c r="E59" s="85"/>
      <c r="F59" s="72" t="s">
        <v>58</v>
      </c>
      <c r="G59" s="75" t="s">
        <v>58</v>
      </c>
      <c r="H59" s="72"/>
      <c r="I59" s="72"/>
      <c r="J59" s="76">
        <f t="shared" si="8"/>
        <v>0</v>
      </c>
      <c r="K59" s="73"/>
      <c r="L59" s="73"/>
      <c r="M59" s="73"/>
      <c r="N59" s="73"/>
      <c r="O59" s="73"/>
      <c r="P59" s="73"/>
      <c r="Q59" s="73"/>
      <c r="R59" s="73"/>
      <c r="S59" s="73"/>
      <c r="T59" s="73"/>
      <c r="U59" s="73"/>
      <c r="V59" s="73"/>
      <c r="W59" s="74"/>
      <c r="X59" s="74"/>
      <c r="Y59" s="74"/>
      <c r="Z59" s="74"/>
      <c r="AA59" s="74"/>
      <c r="AB59" s="74"/>
      <c r="AC59" s="74"/>
      <c r="AD59" s="74"/>
      <c r="AE59" s="74"/>
      <c r="AF59" s="74"/>
      <c r="AG59" s="74"/>
      <c r="AH59" s="74"/>
      <c r="AI59" s="100" t="str">
        <f t="shared" si="21"/>
        <v/>
      </c>
      <c r="AJ59" s="101" t="str">
        <f t="shared" si="22"/>
        <v>_Offer-&lt;Choose One&gt;_Part-</v>
      </c>
      <c r="AK59" s="101" t="str">
        <f t="shared" si="23"/>
        <v>_Offer-&lt;Choose One&gt;</v>
      </c>
      <c r="AL59" s="101" t="str">
        <f>IF(B59&lt;&gt;"&lt;Choose One&gt;",'Participant Information'!SmallBusiness,"N/A")</f>
        <v>N/A</v>
      </c>
      <c r="AM59" s="101" t="str">
        <f>IF(B59&lt;&gt;"&lt;Choose One&gt;",'Participant Information'!Terminated,"N/A")</f>
        <v>N/A</v>
      </c>
      <c r="AN59" s="101" t="str">
        <f>IF(B59&lt;&gt;"&lt;Choose One&gt;",'Participant Information'!NotSigned,"N/A")</f>
        <v>N/A</v>
      </c>
      <c r="AO59" s="101" t="str">
        <f>IF(B59&lt;&gt;"&lt;Choose One&gt;",[0]!Bidder75,"N/A")</f>
        <v>N/A</v>
      </c>
      <c r="AP59" s="101" t="str">
        <f>IF(B59&lt;&gt;"&lt;Choose One&gt;",[0]!Bidder95,"N/A")</f>
        <v>N/A</v>
      </c>
      <c r="AQ59" s="58">
        <f t="shared" si="9"/>
        <v>0</v>
      </c>
      <c r="AR59" s="102">
        <f>SUMPRODUCT(K59:V59,W59:AH59,'RA Prices_No Inputs Required'!$C$26:$N$26)*(1+AQ59)</f>
        <v>0</v>
      </c>
      <c r="AS59" s="103">
        <f>SUMPRODUCT(K59:V59,'RA Prices_No Inputs Required'!$C$9:$N$9,'RA Prices_No Inputs Required'!$C$26:$N$26)*1.09</f>
        <v>0</v>
      </c>
      <c r="AT59" s="180">
        <f ca="1">IF(BD59="-",0,SUMPRODUCT(K59:V59,'RA Prices_No Inputs Required'!$C$9:$N$9,
OFFSET('RA Prices_No Inputs Required'!$B$15,MATCH(BD59,'RA Prices_No Inputs Required'!$B$16:$B$22,0),1,1,12)-1,
'RA Prices_No Inputs Required'!$C$26:$N$26))</f>
        <v>0</v>
      </c>
      <c r="AU59" s="102">
        <f>IF(BA59="Flex",SUMPRODUCT(K59:V59,'RA Prices_No Inputs Required'!$C$12:$N$12,'RA Prices_No Inputs Required'!$C$26:$N$26),0)</f>
        <v>0</v>
      </c>
      <c r="AV59" s="104">
        <f t="shared" ca="1" si="24"/>
        <v>0</v>
      </c>
      <c r="AW59" s="105">
        <f>SUMPRODUCT(K59:V59,'RA Prices_No Inputs Required'!$C$26:$N$26)</f>
        <v>0</v>
      </c>
      <c r="AX59" s="110">
        <f t="shared" si="10"/>
        <v>0</v>
      </c>
      <c r="AY59" s="111">
        <f t="shared" si="11"/>
        <v>0</v>
      </c>
      <c r="AZ59" t="str">
        <f t="shared" si="17"/>
        <v>&lt;C</v>
      </c>
      <c r="BA59" s="36" t="str">
        <f t="shared" si="18"/>
        <v>-</v>
      </c>
      <c r="BB59" s="36" t="str">
        <f t="shared" si="19"/>
        <v>-</v>
      </c>
      <c r="BC59" s="36" t="str">
        <f t="shared" si="20"/>
        <v>-</v>
      </c>
      <c r="BD59" s="36" t="str">
        <f t="shared" si="12"/>
        <v>-</v>
      </c>
      <c r="BQ59" s="36" t="s">
        <v>58</v>
      </c>
      <c r="BR59" s="36" t="s">
        <v>58</v>
      </c>
    </row>
    <row r="60" spans="1:70">
      <c r="A60" s="48"/>
      <c r="B60" s="72" t="s">
        <v>58</v>
      </c>
      <c r="C60" s="72"/>
      <c r="D60" s="72" t="s">
        <v>58</v>
      </c>
      <c r="E60" s="85"/>
      <c r="F60" s="72" t="s">
        <v>58</v>
      </c>
      <c r="G60" s="75" t="s">
        <v>58</v>
      </c>
      <c r="H60" s="72"/>
      <c r="I60" s="72"/>
      <c r="J60" s="76">
        <f t="shared" si="8"/>
        <v>0</v>
      </c>
      <c r="K60" s="73"/>
      <c r="L60" s="73"/>
      <c r="M60" s="73"/>
      <c r="N60" s="73"/>
      <c r="O60" s="73"/>
      <c r="P60" s="73"/>
      <c r="Q60" s="73"/>
      <c r="R60" s="73"/>
      <c r="S60" s="73"/>
      <c r="T60" s="73"/>
      <c r="U60" s="73"/>
      <c r="V60" s="73"/>
      <c r="W60" s="74"/>
      <c r="X60" s="74"/>
      <c r="Y60" s="74"/>
      <c r="Z60" s="74"/>
      <c r="AA60" s="74"/>
      <c r="AB60" s="74"/>
      <c r="AC60" s="74"/>
      <c r="AD60" s="74"/>
      <c r="AE60" s="74"/>
      <c r="AF60" s="74"/>
      <c r="AG60" s="74"/>
      <c r="AH60" s="74"/>
      <c r="AI60" s="100" t="str">
        <f t="shared" si="21"/>
        <v/>
      </c>
      <c r="AJ60" s="101" t="str">
        <f t="shared" si="22"/>
        <v>_Offer-&lt;Choose One&gt;_Part-</v>
      </c>
      <c r="AK60" s="101" t="str">
        <f t="shared" si="23"/>
        <v>_Offer-&lt;Choose One&gt;</v>
      </c>
      <c r="AL60" s="101" t="str">
        <f>IF(B60&lt;&gt;"&lt;Choose One&gt;",'Participant Information'!SmallBusiness,"N/A")</f>
        <v>N/A</v>
      </c>
      <c r="AM60" s="101" t="str">
        <f>IF(B60&lt;&gt;"&lt;Choose One&gt;",'Participant Information'!Terminated,"N/A")</f>
        <v>N/A</v>
      </c>
      <c r="AN60" s="101" t="str">
        <f>IF(B60&lt;&gt;"&lt;Choose One&gt;",'Participant Information'!NotSigned,"N/A")</f>
        <v>N/A</v>
      </c>
      <c r="AO60" s="101" t="str">
        <f>IF(B60&lt;&gt;"&lt;Choose One&gt;",[0]!Bidder75,"N/A")</f>
        <v>N/A</v>
      </c>
      <c r="AP60" s="101" t="str">
        <f>IF(B60&lt;&gt;"&lt;Choose One&gt;",[0]!Bidder95,"N/A")</f>
        <v>N/A</v>
      </c>
      <c r="AQ60" s="58">
        <f t="shared" si="9"/>
        <v>0</v>
      </c>
      <c r="AR60" s="102">
        <f>SUMPRODUCT(K60:V60,W60:AH60,'RA Prices_No Inputs Required'!$C$26:$N$26)*(1+AQ60)</f>
        <v>0</v>
      </c>
      <c r="AS60" s="103">
        <f>SUMPRODUCT(K60:V60,'RA Prices_No Inputs Required'!$C$9:$N$9,'RA Prices_No Inputs Required'!$C$26:$N$26)*1.09</f>
        <v>0</v>
      </c>
      <c r="AT60" s="180">
        <f ca="1">IF(BD60="-",0,SUMPRODUCT(K60:V60,'RA Prices_No Inputs Required'!$C$9:$N$9,
OFFSET('RA Prices_No Inputs Required'!$B$15,MATCH(BD60,'RA Prices_No Inputs Required'!$B$16:$B$22,0),1,1,12)-1,
'RA Prices_No Inputs Required'!$C$26:$N$26))</f>
        <v>0</v>
      </c>
      <c r="AU60" s="102">
        <f>IF(BA60="Flex",SUMPRODUCT(K60:V60,'RA Prices_No Inputs Required'!$C$12:$N$12,'RA Prices_No Inputs Required'!$C$26:$N$26),0)</f>
        <v>0</v>
      </c>
      <c r="AV60" s="104">
        <f t="shared" ca="1" si="24"/>
        <v>0</v>
      </c>
      <c r="AW60" s="105">
        <f>SUMPRODUCT(K60:V60,'RA Prices_No Inputs Required'!$C$26:$N$26)</f>
        <v>0</v>
      </c>
      <c r="AX60" s="110">
        <f t="shared" si="10"/>
        <v>0</v>
      </c>
      <c r="AY60" s="111">
        <f t="shared" si="11"/>
        <v>0</v>
      </c>
      <c r="AZ60" t="str">
        <f t="shared" si="17"/>
        <v>&lt;C</v>
      </c>
      <c r="BA60" s="36" t="str">
        <f t="shared" si="18"/>
        <v>-</v>
      </c>
      <c r="BB60" s="36" t="str">
        <f t="shared" si="19"/>
        <v>-</v>
      </c>
      <c r="BC60" s="36" t="str">
        <f t="shared" si="20"/>
        <v>-</v>
      </c>
      <c r="BD60" s="36" t="str">
        <f t="shared" si="12"/>
        <v>-</v>
      </c>
      <c r="BQ60" s="36" t="s">
        <v>58</v>
      </c>
      <c r="BR60" s="36" t="s">
        <v>58</v>
      </c>
    </row>
    <row r="61" spans="1:70">
      <c r="A61" s="48"/>
      <c r="B61" s="72" t="s">
        <v>58</v>
      </c>
      <c r="C61" s="72"/>
      <c r="D61" s="72" t="s">
        <v>58</v>
      </c>
      <c r="E61" s="85"/>
      <c r="F61" s="72" t="s">
        <v>58</v>
      </c>
      <c r="G61" s="75" t="s">
        <v>58</v>
      </c>
      <c r="H61" s="72"/>
      <c r="I61" s="72"/>
      <c r="J61" s="76">
        <f t="shared" si="8"/>
        <v>0</v>
      </c>
      <c r="K61" s="73"/>
      <c r="L61" s="73"/>
      <c r="M61" s="73"/>
      <c r="N61" s="73"/>
      <c r="O61" s="73"/>
      <c r="P61" s="73"/>
      <c r="Q61" s="73"/>
      <c r="R61" s="73"/>
      <c r="S61" s="73"/>
      <c r="T61" s="73"/>
      <c r="U61" s="73"/>
      <c r="V61" s="73"/>
      <c r="W61" s="74"/>
      <c r="X61" s="74"/>
      <c r="Y61" s="74"/>
      <c r="Z61" s="74"/>
      <c r="AA61" s="74"/>
      <c r="AB61" s="74"/>
      <c r="AC61" s="74"/>
      <c r="AD61" s="74"/>
      <c r="AE61" s="74"/>
      <c r="AF61" s="74"/>
      <c r="AG61" s="74"/>
      <c r="AH61" s="74"/>
      <c r="AI61" s="100" t="str">
        <f t="shared" si="21"/>
        <v/>
      </c>
      <c r="AJ61" s="101" t="str">
        <f t="shared" si="22"/>
        <v>_Offer-&lt;Choose One&gt;_Part-</v>
      </c>
      <c r="AK61" s="101" t="str">
        <f t="shared" si="23"/>
        <v>_Offer-&lt;Choose One&gt;</v>
      </c>
      <c r="AL61" s="101" t="str">
        <f>IF(B61&lt;&gt;"&lt;Choose One&gt;",'Participant Information'!SmallBusiness,"N/A")</f>
        <v>N/A</v>
      </c>
      <c r="AM61" s="101" t="str">
        <f>IF(B61&lt;&gt;"&lt;Choose One&gt;",'Participant Information'!Terminated,"N/A")</f>
        <v>N/A</v>
      </c>
      <c r="AN61" s="101" t="str">
        <f>IF(B61&lt;&gt;"&lt;Choose One&gt;",'Participant Information'!NotSigned,"N/A")</f>
        <v>N/A</v>
      </c>
      <c r="AO61" s="101" t="str">
        <f>IF(B61&lt;&gt;"&lt;Choose One&gt;",[0]!Bidder75,"N/A")</f>
        <v>N/A</v>
      </c>
      <c r="AP61" s="101" t="str">
        <f>IF(B61&lt;&gt;"&lt;Choose One&gt;",[0]!Bidder95,"N/A")</f>
        <v>N/A</v>
      </c>
      <c r="AQ61" s="58">
        <f t="shared" si="9"/>
        <v>0</v>
      </c>
      <c r="AR61" s="102">
        <f>SUMPRODUCT(K61:V61,W61:AH61,'RA Prices_No Inputs Required'!$C$26:$N$26)*(1+AQ61)</f>
        <v>0</v>
      </c>
      <c r="AS61" s="103">
        <f>SUMPRODUCT(K61:V61,'RA Prices_No Inputs Required'!$C$9:$N$9,'RA Prices_No Inputs Required'!$C$26:$N$26)*1.09</f>
        <v>0</v>
      </c>
      <c r="AT61" s="180">
        <f ca="1">IF(BD61="-",0,SUMPRODUCT(K61:V61,'RA Prices_No Inputs Required'!$C$9:$N$9,
OFFSET('RA Prices_No Inputs Required'!$B$15,MATCH(BD61,'RA Prices_No Inputs Required'!$B$16:$B$22,0),1,1,12)-1,
'RA Prices_No Inputs Required'!$C$26:$N$26))</f>
        <v>0</v>
      </c>
      <c r="AU61" s="102">
        <f>IF(BA61="Flex",SUMPRODUCT(K61:V61,'RA Prices_No Inputs Required'!$C$12:$N$12,'RA Prices_No Inputs Required'!$C$26:$N$26),0)</f>
        <v>0</v>
      </c>
      <c r="AV61" s="104">
        <f t="shared" ca="1" si="24"/>
        <v>0</v>
      </c>
      <c r="AW61" s="105">
        <f>SUMPRODUCT(K61:V61,'RA Prices_No Inputs Required'!$C$26:$N$26)</f>
        <v>0</v>
      </c>
      <c r="AX61" s="110">
        <f t="shared" si="10"/>
        <v>0</v>
      </c>
      <c r="AY61" s="111">
        <f t="shared" si="11"/>
        <v>0</v>
      </c>
      <c r="AZ61" t="str">
        <f t="shared" si="17"/>
        <v>&lt;C</v>
      </c>
      <c r="BA61" s="36" t="str">
        <f t="shared" si="18"/>
        <v>-</v>
      </c>
      <c r="BB61" s="36" t="str">
        <f t="shared" si="19"/>
        <v>-</v>
      </c>
      <c r="BC61" s="36" t="str">
        <f t="shared" si="20"/>
        <v>-</v>
      </c>
      <c r="BD61" s="36" t="str">
        <f t="shared" si="12"/>
        <v>-</v>
      </c>
      <c r="BQ61" s="36" t="s">
        <v>58</v>
      </c>
      <c r="BR61" s="36" t="s">
        <v>58</v>
      </c>
    </row>
    <row r="62" spans="1:70">
      <c r="A62" s="48"/>
      <c r="B62" s="72" t="s">
        <v>58</v>
      </c>
      <c r="C62" s="72"/>
      <c r="D62" s="72" t="s">
        <v>58</v>
      </c>
      <c r="E62" s="85"/>
      <c r="F62" s="72" t="s">
        <v>58</v>
      </c>
      <c r="G62" s="75" t="s">
        <v>58</v>
      </c>
      <c r="H62" s="72"/>
      <c r="I62" s="72"/>
      <c r="J62" s="76">
        <f t="shared" si="8"/>
        <v>0</v>
      </c>
      <c r="K62" s="73"/>
      <c r="L62" s="73"/>
      <c r="M62" s="73"/>
      <c r="N62" s="73"/>
      <c r="O62" s="73"/>
      <c r="P62" s="73"/>
      <c r="Q62" s="73"/>
      <c r="R62" s="73"/>
      <c r="S62" s="73"/>
      <c r="T62" s="73"/>
      <c r="U62" s="73"/>
      <c r="V62" s="73"/>
      <c r="W62" s="74"/>
      <c r="X62" s="74"/>
      <c r="Y62" s="74"/>
      <c r="Z62" s="74"/>
      <c r="AA62" s="74"/>
      <c r="AB62" s="74"/>
      <c r="AC62" s="74"/>
      <c r="AD62" s="74"/>
      <c r="AE62" s="74"/>
      <c r="AF62" s="74"/>
      <c r="AG62" s="74"/>
      <c r="AH62" s="74"/>
      <c r="AI62" s="100" t="str">
        <f t="shared" si="21"/>
        <v/>
      </c>
      <c r="AJ62" s="101" t="str">
        <f t="shared" si="22"/>
        <v>_Offer-&lt;Choose One&gt;_Part-</v>
      </c>
      <c r="AK62" s="101" t="str">
        <f t="shared" si="23"/>
        <v>_Offer-&lt;Choose One&gt;</v>
      </c>
      <c r="AL62" s="101" t="str">
        <f>IF(B62&lt;&gt;"&lt;Choose One&gt;",'Participant Information'!SmallBusiness,"N/A")</f>
        <v>N/A</v>
      </c>
      <c r="AM62" s="101" t="str">
        <f>IF(B62&lt;&gt;"&lt;Choose One&gt;",'Participant Information'!Terminated,"N/A")</f>
        <v>N/A</v>
      </c>
      <c r="AN62" s="101" t="str">
        <f>IF(B62&lt;&gt;"&lt;Choose One&gt;",'Participant Information'!NotSigned,"N/A")</f>
        <v>N/A</v>
      </c>
      <c r="AO62" s="101" t="str">
        <f>IF(B62&lt;&gt;"&lt;Choose One&gt;",[0]!Bidder75,"N/A")</f>
        <v>N/A</v>
      </c>
      <c r="AP62" s="101" t="str">
        <f>IF(B62&lt;&gt;"&lt;Choose One&gt;",[0]!Bidder95,"N/A")</f>
        <v>N/A</v>
      </c>
      <c r="AQ62" s="58">
        <f t="shared" si="9"/>
        <v>0</v>
      </c>
      <c r="AR62" s="102">
        <f>SUMPRODUCT(K62:V62,W62:AH62,'RA Prices_No Inputs Required'!$C$26:$N$26)*(1+AQ62)</f>
        <v>0</v>
      </c>
      <c r="AS62" s="103">
        <f>SUMPRODUCT(K62:V62,'RA Prices_No Inputs Required'!$C$9:$N$9,'RA Prices_No Inputs Required'!$C$26:$N$26)*1.09</f>
        <v>0</v>
      </c>
      <c r="AT62" s="180">
        <f ca="1">IF(BD62="-",0,SUMPRODUCT(K62:V62,'RA Prices_No Inputs Required'!$C$9:$N$9,
OFFSET('RA Prices_No Inputs Required'!$B$15,MATCH(BD62,'RA Prices_No Inputs Required'!$B$16:$B$22,0),1,1,12)-1,
'RA Prices_No Inputs Required'!$C$26:$N$26))</f>
        <v>0</v>
      </c>
      <c r="AU62" s="102">
        <f>IF(BA62="Flex",SUMPRODUCT(K62:V62,'RA Prices_No Inputs Required'!$C$12:$N$12,'RA Prices_No Inputs Required'!$C$26:$N$26),0)</f>
        <v>0</v>
      </c>
      <c r="AV62" s="104">
        <f t="shared" ca="1" si="24"/>
        <v>0</v>
      </c>
      <c r="AW62" s="105">
        <f>SUMPRODUCT(K62:V62,'RA Prices_No Inputs Required'!$C$26:$N$26)</f>
        <v>0</v>
      </c>
      <c r="AX62" s="110">
        <f t="shared" si="10"/>
        <v>0</v>
      </c>
      <c r="AY62" s="111">
        <f t="shared" si="11"/>
        <v>0</v>
      </c>
      <c r="AZ62" t="str">
        <f t="shared" si="17"/>
        <v>&lt;C</v>
      </c>
      <c r="BA62" s="36" t="str">
        <f t="shared" si="18"/>
        <v>-</v>
      </c>
      <c r="BB62" s="36" t="str">
        <f t="shared" si="19"/>
        <v>-</v>
      </c>
      <c r="BC62" s="36" t="str">
        <f t="shared" si="20"/>
        <v>-</v>
      </c>
      <c r="BD62" s="36" t="str">
        <f t="shared" si="12"/>
        <v>-</v>
      </c>
      <c r="BQ62" s="36" t="s">
        <v>58</v>
      </c>
      <c r="BR62" s="36" t="s">
        <v>58</v>
      </c>
    </row>
    <row r="63" spans="1:70">
      <c r="A63" s="48"/>
      <c r="B63" s="72" t="s">
        <v>58</v>
      </c>
      <c r="C63" s="72"/>
      <c r="D63" s="72" t="s">
        <v>58</v>
      </c>
      <c r="E63" s="85"/>
      <c r="F63" s="72" t="s">
        <v>58</v>
      </c>
      <c r="G63" s="75" t="s">
        <v>58</v>
      </c>
      <c r="H63" s="72"/>
      <c r="I63" s="72"/>
      <c r="J63" s="76">
        <f t="shared" si="8"/>
        <v>0</v>
      </c>
      <c r="K63" s="73"/>
      <c r="L63" s="73"/>
      <c r="M63" s="73"/>
      <c r="N63" s="73"/>
      <c r="O63" s="73"/>
      <c r="P63" s="73"/>
      <c r="Q63" s="73"/>
      <c r="R63" s="73"/>
      <c r="S63" s="73"/>
      <c r="T63" s="73"/>
      <c r="U63" s="73"/>
      <c r="V63" s="73"/>
      <c r="W63" s="74"/>
      <c r="X63" s="74"/>
      <c r="Y63" s="74"/>
      <c r="Z63" s="74"/>
      <c r="AA63" s="74"/>
      <c r="AB63" s="74"/>
      <c r="AC63" s="74"/>
      <c r="AD63" s="74"/>
      <c r="AE63" s="74"/>
      <c r="AF63" s="74"/>
      <c r="AG63" s="74"/>
      <c r="AH63" s="74"/>
      <c r="AI63" s="100" t="str">
        <f t="shared" si="21"/>
        <v/>
      </c>
      <c r="AJ63" s="101" t="str">
        <f t="shared" si="22"/>
        <v>_Offer-&lt;Choose One&gt;_Part-</v>
      </c>
      <c r="AK63" s="101" t="str">
        <f t="shared" si="23"/>
        <v>_Offer-&lt;Choose One&gt;</v>
      </c>
      <c r="AL63" s="101" t="str">
        <f>IF(B63&lt;&gt;"&lt;Choose One&gt;",'Participant Information'!SmallBusiness,"N/A")</f>
        <v>N/A</v>
      </c>
      <c r="AM63" s="101" t="str">
        <f>IF(B63&lt;&gt;"&lt;Choose One&gt;",'Participant Information'!Terminated,"N/A")</f>
        <v>N/A</v>
      </c>
      <c r="AN63" s="101" t="str">
        <f>IF(B63&lt;&gt;"&lt;Choose One&gt;",'Participant Information'!NotSigned,"N/A")</f>
        <v>N/A</v>
      </c>
      <c r="AO63" s="101" t="str">
        <f>IF(B63&lt;&gt;"&lt;Choose One&gt;",[0]!Bidder75,"N/A")</f>
        <v>N/A</v>
      </c>
      <c r="AP63" s="101" t="str">
        <f>IF(B63&lt;&gt;"&lt;Choose One&gt;",[0]!Bidder95,"N/A")</f>
        <v>N/A</v>
      </c>
      <c r="AQ63" s="58">
        <f t="shared" si="9"/>
        <v>0</v>
      </c>
      <c r="AR63" s="102">
        <f>SUMPRODUCT(K63:V63,W63:AH63,'RA Prices_No Inputs Required'!$C$26:$N$26)*(1+AQ63)</f>
        <v>0</v>
      </c>
      <c r="AS63" s="103">
        <f>SUMPRODUCT(K63:V63,'RA Prices_No Inputs Required'!$C$9:$N$9,'RA Prices_No Inputs Required'!$C$26:$N$26)*1.09</f>
        <v>0</v>
      </c>
      <c r="AT63" s="180">
        <f ca="1">IF(BD63="-",0,SUMPRODUCT(K63:V63,'RA Prices_No Inputs Required'!$C$9:$N$9,
OFFSET('RA Prices_No Inputs Required'!$B$15,MATCH(BD63,'RA Prices_No Inputs Required'!$B$16:$B$22,0),1,1,12)-1,
'RA Prices_No Inputs Required'!$C$26:$N$26))</f>
        <v>0</v>
      </c>
      <c r="AU63" s="102">
        <f>IF(BA63="Flex",SUMPRODUCT(K63:V63,'RA Prices_No Inputs Required'!$C$12:$N$12,'RA Prices_No Inputs Required'!$C$26:$N$26),0)</f>
        <v>0</v>
      </c>
      <c r="AV63" s="104">
        <f t="shared" ca="1" si="24"/>
        <v>0</v>
      </c>
      <c r="AW63" s="105">
        <f>SUMPRODUCT(K63:V63,'RA Prices_No Inputs Required'!$C$26:$N$26)</f>
        <v>0</v>
      </c>
      <c r="AX63" s="110">
        <f>IF(AW63&lt;&gt;0,AV63/AW63*12,0)</f>
        <v>0</v>
      </c>
      <c r="AY63" s="111">
        <f t="shared" si="11"/>
        <v>0</v>
      </c>
      <c r="AZ63" t="str">
        <f t="shared" si="17"/>
        <v>&lt;C</v>
      </c>
      <c r="BA63" s="36" t="str">
        <f t="shared" si="18"/>
        <v>-</v>
      </c>
      <c r="BB63" s="36" t="str">
        <f t="shared" si="19"/>
        <v>-</v>
      </c>
      <c r="BC63" s="36" t="str">
        <f t="shared" si="20"/>
        <v>-</v>
      </c>
      <c r="BD63" s="36" t="str">
        <f t="shared" si="12"/>
        <v>-</v>
      </c>
      <c r="BQ63" s="36" t="s">
        <v>58</v>
      </c>
      <c r="BR63" s="36" t="s">
        <v>58</v>
      </c>
    </row>
    <row r="64" spans="1:70">
      <c r="A64" s="48"/>
      <c r="B64" s="72" t="s">
        <v>58</v>
      </c>
      <c r="C64" s="72"/>
      <c r="D64" s="72" t="s">
        <v>58</v>
      </c>
      <c r="E64" s="85"/>
      <c r="F64" s="72" t="s">
        <v>58</v>
      </c>
      <c r="G64" s="75" t="s">
        <v>58</v>
      </c>
      <c r="H64" s="72"/>
      <c r="I64" s="72"/>
      <c r="J64" s="76">
        <f t="shared" si="8"/>
        <v>0</v>
      </c>
      <c r="K64" s="73"/>
      <c r="L64" s="73"/>
      <c r="M64" s="73"/>
      <c r="N64" s="73"/>
      <c r="O64" s="73"/>
      <c r="P64" s="73"/>
      <c r="Q64" s="73"/>
      <c r="R64" s="73"/>
      <c r="S64" s="73"/>
      <c r="T64" s="73"/>
      <c r="U64" s="73"/>
      <c r="V64" s="73"/>
      <c r="W64" s="74"/>
      <c r="X64" s="74"/>
      <c r="Y64" s="74"/>
      <c r="Z64" s="74"/>
      <c r="AA64" s="74"/>
      <c r="AB64" s="74"/>
      <c r="AC64" s="74"/>
      <c r="AD64" s="74"/>
      <c r="AE64" s="74"/>
      <c r="AF64" s="74"/>
      <c r="AG64" s="74"/>
      <c r="AH64" s="74"/>
      <c r="AI64" s="100" t="str">
        <f t="shared" si="21"/>
        <v/>
      </c>
      <c r="AJ64" s="101" t="str">
        <f t="shared" si="22"/>
        <v>_Offer-&lt;Choose One&gt;_Part-</v>
      </c>
      <c r="AK64" s="101" t="str">
        <f t="shared" si="23"/>
        <v>_Offer-&lt;Choose One&gt;</v>
      </c>
      <c r="AL64" s="101" t="str">
        <f>IF(B64&lt;&gt;"&lt;Choose One&gt;",'Participant Information'!SmallBusiness,"N/A")</f>
        <v>N/A</v>
      </c>
      <c r="AM64" s="101" t="str">
        <f>IF(B64&lt;&gt;"&lt;Choose One&gt;",'Participant Information'!Terminated,"N/A")</f>
        <v>N/A</v>
      </c>
      <c r="AN64" s="101" t="str">
        <f>IF(B64&lt;&gt;"&lt;Choose One&gt;",'Participant Information'!NotSigned,"N/A")</f>
        <v>N/A</v>
      </c>
      <c r="AO64" s="101" t="str">
        <f>IF(B64&lt;&gt;"&lt;Choose One&gt;",[0]!Bidder75,"N/A")</f>
        <v>N/A</v>
      </c>
      <c r="AP64" s="101" t="str">
        <f>IF(B64&lt;&gt;"&lt;Choose One&gt;",[0]!Bidder95,"N/A")</f>
        <v>N/A</v>
      </c>
      <c r="AQ64" s="58">
        <f t="shared" si="9"/>
        <v>0</v>
      </c>
      <c r="AR64" s="102">
        <f>SUMPRODUCT(K64:V64,W64:AH64,'RA Prices_No Inputs Required'!$C$26:$N$26)*(1+AQ64)</f>
        <v>0</v>
      </c>
      <c r="AS64" s="103">
        <f>SUMPRODUCT(K64:V64,'RA Prices_No Inputs Required'!$C$9:$N$9,'RA Prices_No Inputs Required'!$C$26:$N$26)*1.09</f>
        <v>0</v>
      </c>
      <c r="AT64" s="180">
        <f ca="1">IF(BD64="-",0,SUMPRODUCT(K64:V64,'RA Prices_No Inputs Required'!$C$9:$N$9,
OFFSET('RA Prices_No Inputs Required'!$B$15,MATCH(BD64,'RA Prices_No Inputs Required'!$B$16:$B$22,0),1,1,12)-1,
'RA Prices_No Inputs Required'!$C$26:$N$26))</f>
        <v>0</v>
      </c>
      <c r="AU64" s="102">
        <f>IF(BA64="Flex",SUMPRODUCT(K64:V64,'RA Prices_No Inputs Required'!$C$12:$N$12,'RA Prices_No Inputs Required'!$C$26:$N$26),0)</f>
        <v>0</v>
      </c>
      <c r="AV64" s="104">
        <f t="shared" ca="1" si="24"/>
        <v>0</v>
      </c>
      <c r="AW64" s="105">
        <f>SUMPRODUCT(K64:V64,'RA Prices_No Inputs Required'!$C$26:$N$26)</f>
        <v>0</v>
      </c>
      <c r="AX64" s="110">
        <f t="shared" si="10"/>
        <v>0</v>
      </c>
      <c r="AY64" s="111">
        <f t="shared" si="11"/>
        <v>0</v>
      </c>
      <c r="AZ64" t="str">
        <f t="shared" si="17"/>
        <v>&lt;C</v>
      </c>
      <c r="BA64" s="36" t="str">
        <f t="shared" si="18"/>
        <v>-</v>
      </c>
      <c r="BB64" s="36" t="str">
        <f t="shared" si="19"/>
        <v>-</v>
      </c>
      <c r="BC64" s="36" t="str">
        <f t="shared" si="20"/>
        <v>-</v>
      </c>
      <c r="BD64" s="36" t="str">
        <f t="shared" si="12"/>
        <v>-</v>
      </c>
      <c r="BQ64" s="36" t="s">
        <v>58</v>
      </c>
      <c r="BR64" s="36" t="s">
        <v>58</v>
      </c>
    </row>
    <row r="65" spans="1:70">
      <c r="A65" s="48"/>
      <c r="B65" s="72" t="s">
        <v>58</v>
      </c>
      <c r="C65" s="72"/>
      <c r="D65" s="72" t="s">
        <v>58</v>
      </c>
      <c r="E65" s="85"/>
      <c r="F65" s="72" t="s">
        <v>58</v>
      </c>
      <c r="G65" s="75" t="s">
        <v>58</v>
      </c>
      <c r="H65" s="72"/>
      <c r="I65" s="72"/>
      <c r="J65" s="76">
        <f t="shared" si="8"/>
        <v>0</v>
      </c>
      <c r="K65" s="73"/>
      <c r="L65" s="73"/>
      <c r="M65" s="73"/>
      <c r="N65" s="73"/>
      <c r="O65" s="73"/>
      <c r="P65" s="73"/>
      <c r="Q65" s="73"/>
      <c r="R65" s="73"/>
      <c r="S65" s="73"/>
      <c r="T65" s="73"/>
      <c r="U65" s="73"/>
      <c r="V65" s="73"/>
      <c r="W65" s="74"/>
      <c r="X65" s="74"/>
      <c r="Y65" s="74"/>
      <c r="Z65" s="74"/>
      <c r="AA65" s="74"/>
      <c r="AB65" s="74"/>
      <c r="AC65" s="74"/>
      <c r="AD65" s="74"/>
      <c r="AE65" s="74"/>
      <c r="AF65" s="74"/>
      <c r="AG65" s="74"/>
      <c r="AH65" s="74"/>
      <c r="AI65" s="100" t="str">
        <f t="shared" si="21"/>
        <v/>
      </c>
      <c r="AJ65" s="101" t="str">
        <f t="shared" si="22"/>
        <v>_Offer-&lt;Choose One&gt;_Part-</v>
      </c>
      <c r="AK65" s="101" t="str">
        <f t="shared" si="23"/>
        <v>_Offer-&lt;Choose One&gt;</v>
      </c>
      <c r="AL65" s="101" t="str">
        <f>IF(B65&lt;&gt;"&lt;Choose One&gt;",'Participant Information'!SmallBusiness,"N/A")</f>
        <v>N/A</v>
      </c>
      <c r="AM65" s="101" t="str">
        <f>IF(B65&lt;&gt;"&lt;Choose One&gt;",'Participant Information'!Terminated,"N/A")</f>
        <v>N/A</v>
      </c>
      <c r="AN65" s="101" t="str">
        <f>IF(B65&lt;&gt;"&lt;Choose One&gt;",'Participant Information'!NotSigned,"N/A")</f>
        <v>N/A</v>
      </c>
      <c r="AO65" s="101" t="str">
        <f>IF(B65&lt;&gt;"&lt;Choose One&gt;",[0]!Bidder75,"N/A")</f>
        <v>N/A</v>
      </c>
      <c r="AP65" s="101" t="str">
        <f>IF(B65&lt;&gt;"&lt;Choose One&gt;",[0]!Bidder95,"N/A")</f>
        <v>N/A</v>
      </c>
      <c r="AQ65" s="58">
        <f t="shared" si="9"/>
        <v>0</v>
      </c>
      <c r="AR65" s="102">
        <f>SUMPRODUCT(K65:V65,W65:AH65,'RA Prices_No Inputs Required'!$C$26:$N$26)*(1+AQ65)</f>
        <v>0</v>
      </c>
      <c r="AS65" s="103">
        <f>SUMPRODUCT(K65:V65,'RA Prices_No Inputs Required'!$C$9:$N$9,'RA Prices_No Inputs Required'!$C$26:$N$26)*1.09</f>
        <v>0</v>
      </c>
      <c r="AT65" s="180">
        <f ca="1">IF(BD65="-",0,SUMPRODUCT(K65:V65,'RA Prices_No Inputs Required'!$C$9:$N$9,
OFFSET('RA Prices_No Inputs Required'!$B$15,MATCH(BD65,'RA Prices_No Inputs Required'!$B$16:$B$22,0),1,1,12)-1,
'RA Prices_No Inputs Required'!$C$26:$N$26))</f>
        <v>0</v>
      </c>
      <c r="AU65" s="102">
        <f>IF(BA65="Flex",SUMPRODUCT(K65:V65,'RA Prices_No Inputs Required'!$C$12:$N$12,'RA Prices_No Inputs Required'!$C$26:$N$26),0)</f>
        <v>0</v>
      </c>
      <c r="AV65" s="104">
        <f t="shared" ca="1" si="24"/>
        <v>0</v>
      </c>
      <c r="AW65" s="105">
        <f>SUMPRODUCT(K65:V65,'RA Prices_No Inputs Required'!$C$26:$N$26)</f>
        <v>0</v>
      </c>
      <c r="AX65" s="110">
        <f t="shared" si="10"/>
        <v>0</v>
      </c>
      <c r="AY65" s="111">
        <f t="shared" si="11"/>
        <v>0</v>
      </c>
      <c r="AZ65" t="str">
        <f t="shared" si="17"/>
        <v>&lt;C</v>
      </c>
      <c r="BA65" s="36" t="str">
        <f t="shared" si="18"/>
        <v>-</v>
      </c>
      <c r="BB65" s="36" t="str">
        <f t="shared" si="19"/>
        <v>-</v>
      </c>
      <c r="BC65" s="36" t="str">
        <f t="shared" si="20"/>
        <v>-</v>
      </c>
      <c r="BD65" s="36" t="str">
        <f t="shared" si="12"/>
        <v>-</v>
      </c>
      <c r="BQ65" s="36" t="s">
        <v>58</v>
      </c>
      <c r="BR65" s="36" t="s">
        <v>58</v>
      </c>
    </row>
    <row r="66" spans="1:70">
      <c r="A66" s="48"/>
      <c r="B66" s="72" t="s">
        <v>58</v>
      </c>
      <c r="C66" s="72"/>
      <c r="D66" s="72" t="s">
        <v>58</v>
      </c>
      <c r="E66" s="85"/>
      <c r="F66" s="72" t="s">
        <v>58</v>
      </c>
      <c r="G66" s="75" t="s">
        <v>58</v>
      </c>
      <c r="H66" s="72"/>
      <c r="I66" s="72"/>
      <c r="J66" s="76">
        <f t="shared" si="8"/>
        <v>0</v>
      </c>
      <c r="K66" s="73"/>
      <c r="L66" s="73"/>
      <c r="M66" s="73"/>
      <c r="N66" s="73"/>
      <c r="O66" s="73"/>
      <c r="P66" s="73"/>
      <c r="Q66" s="73"/>
      <c r="R66" s="73"/>
      <c r="S66" s="73"/>
      <c r="T66" s="73"/>
      <c r="U66" s="73"/>
      <c r="V66" s="73"/>
      <c r="W66" s="74"/>
      <c r="X66" s="74"/>
      <c r="Y66" s="74"/>
      <c r="Z66" s="74"/>
      <c r="AA66" s="74"/>
      <c r="AB66" s="74"/>
      <c r="AC66" s="74"/>
      <c r="AD66" s="74"/>
      <c r="AE66" s="74"/>
      <c r="AF66" s="74"/>
      <c r="AG66" s="74"/>
      <c r="AH66" s="74"/>
      <c r="AI66" s="100" t="str">
        <f t="shared" si="21"/>
        <v/>
      </c>
      <c r="AJ66" s="101" t="str">
        <f t="shared" si="22"/>
        <v>_Offer-&lt;Choose One&gt;_Part-</v>
      </c>
      <c r="AK66" s="101" t="str">
        <f t="shared" si="23"/>
        <v>_Offer-&lt;Choose One&gt;</v>
      </c>
      <c r="AL66" s="101" t="str">
        <f>IF(B66&lt;&gt;"&lt;Choose One&gt;",'Participant Information'!SmallBusiness,"N/A")</f>
        <v>N/A</v>
      </c>
      <c r="AM66" s="101" t="str">
        <f>IF(B66&lt;&gt;"&lt;Choose One&gt;",'Participant Information'!Terminated,"N/A")</f>
        <v>N/A</v>
      </c>
      <c r="AN66" s="101" t="str">
        <f>IF(B66&lt;&gt;"&lt;Choose One&gt;",'Participant Information'!NotSigned,"N/A")</f>
        <v>N/A</v>
      </c>
      <c r="AO66" s="101" t="str">
        <f>IF(B66&lt;&gt;"&lt;Choose One&gt;",[0]!Bidder75,"N/A")</f>
        <v>N/A</v>
      </c>
      <c r="AP66" s="101" t="str">
        <f>IF(B66&lt;&gt;"&lt;Choose One&gt;",[0]!Bidder95,"N/A")</f>
        <v>N/A</v>
      </c>
      <c r="AQ66" s="58">
        <f t="shared" si="9"/>
        <v>0</v>
      </c>
      <c r="AR66" s="102">
        <f>SUMPRODUCT(K66:V66,W66:AH66,'RA Prices_No Inputs Required'!$C$26:$N$26)*(1+AQ66)</f>
        <v>0</v>
      </c>
      <c r="AS66" s="103">
        <f>SUMPRODUCT(K66:V66,'RA Prices_No Inputs Required'!$C$9:$N$9,'RA Prices_No Inputs Required'!$C$26:$N$26)*1.09</f>
        <v>0</v>
      </c>
      <c r="AT66" s="180">
        <f ca="1">IF(BD66="-",0,SUMPRODUCT(K66:V66,'RA Prices_No Inputs Required'!$C$9:$N$9,
OFFSET('RA Prices_No Inputs Required'!$B$15,MATCH(BD66,'RA Prices_No Inputs Required'!$B$16:$B$22,0),1,1,12)-1,
'RA Prices_No Inputs Required'!$C$26:$N$26))</f>
        <v>0</v>
      </c>
      <c r="AU66" s="102">
        <f>IF(BA66="Flex",SUMPRODUCT(K66:V66,'RA Prices_No Inputs Required'!$C$12:$N$12,'RA Prices_No Inputs Required'!$C$26:$N$26),0)</f>
        <v>0</v>
      </c>
      <c r="AV66" s="104">
        <f t="shared" ca="1" si="24"/>
        <v>0</v>
      </c>
      <c r="AW66" s="105">
        <f>SUMPRODUCT(K66:V66,'RA Prices_No Inputs Required'!$C$26:$N$26)</f>
        <v>0</v>
      </c>
      <c r="AX66" s="110">
        <f t="shared" si="10"/>
        <v>0</v>
      </c>
      <c r="AY66" s="111">
        <f t="shared" si="11"/>
        <v>0</v>
      </c>
      <c r="AZ66" t="str">
        <f t="shared" si="17"/>
        <v>&lt;C</v>
      </c>
      <c r="BA66" s="36" t="str">
        <f t="shared" si="18"/>
        <v>-</v>
      </c>
      <c r="BB66" s="36" t="str">
        <f t="shared" si="19"/>
        <v>-</v>
      </c>
      <c r="BC66" s="36" t="str">
        <f t="shared" si="20"/>
        <v>-</v>
      </c>
      <c r="BD66" s="36" t="str">
        <f t="shared" si="12"/>
        <v>-</v>
      </c>
      <c r="BQ66" s="36" t="s">
        <v>58</v>
      </c>
      <c r="BR66" s="36" t="s">
        <v>58</v>
      </c>
    </row>
    <row r="67" spans="1:70">
      <c r="A67" s="48"/>
      <c r="B67" s="72" t="s">
        <v>58</v>
      </c>
      <c r="C67" s="72"/>
      <c r="D67" s="72" t="s">
        <v>58</v>
      </c>
      <c r="E67" s="85"/>
      <c r="F67" s="72" t="s">
        <v>58</v>
      </c>
      <c r="G67" s="75" t="s">
        <v>58</v>
      </c>
      <c r="H67" s="72"/>
      <c r="I67" s="72"/>
      <c r="J67" s="76">
        <f t="shared" si="8"/>
        <v>0</v>
      </c>
      <c r="K67" s="73"/>
      <c r="L67" s="73"/>
      <c r="M67" s="73"/>
      <c r="N67" s="73"/>
      <c r="O67" s="73"/>
      <c r="P67" s="73"/>
      <c r="Q67" s="73"/>
      <c r="R67" s="73"/>
      <c r="S67" s="73"/>
      <c r="T67" s="73"/>
      <c r="U67" s="73"/>
      <c r="V67" s="73"/>
      <c r="W67" s="74"/>
      <c r="X67" s="74"/>
      <c r="Y67" s="74"/>
      <c r="Z67" s="74"/>
      <c r="AA67" s="74"/>
      <c r="AB67" s="74"/>
      <c r="AC67" s="74"/>
      <c r="AD67" s="74"/>
      <c r="AE67" s="74"/>
      <c r="AF67" s="74"/>
      <c r="AG67" s="74"/>
      <c r="AH67" s="74"/>
      <c r="AI67" s="100" t="str">
        <f t="shared" si="21"/>
        <v/>
      </c>
      <c r="AJ67" s="101" t="str">
        <f t="shared" si="22"/>
        <v>_Offer-&lt;Choose One&gt;_Part-</v>
      </c>
      <c r="AK67" s="101" t="str">
        <f t="shared" si="23"/>
        <v>_Offer-&lt;Choose One&gt;</v>
      </c>
      <c r="AL67" s="101" t="str">
        <f>IF(B67&lt;&gt;"&lt;Choose One&gt;",'Participant Information'!SmallBusiness,"N/A")</f>
        <v>N/A</v>
      </c>
      <c r="AM67" s="101" t="str">
        <f>IF(B67&lt;&gt;"&lt;Choose One&gt;",'Participant Information'!Terminated,"N/A")</f>
        <v>N/A</v>
      </c>
      <c r="AN67" s="101" t="str">
        <f>IF(B67&lt;&gt;"&lt;Choose One&gt;",'Participant Information'!NotSigned,"N/A")</f>
        <v>N/A</v>
      </c>
      <c r="AO67" s="101" t="str">
        <f>IF(B67&lt;&gt;"&lt;Choose One&gt;",[0]!Bidder75,"N/A")</f>
        <v>N/A</v>
      </c>
      <c r="AP67" s="101" t="str">
        <f>IF(B67&lt;&gt;"&lt;Choose One&gt;",[0]!Bidder95,"N/A")</f>
        <v>N/A</v>
      </c>
      <c r="AQ67" s="58">
        <f t="shared" si="9"/>
        <v>0</v>
      </c>
      <c r="AR67" s="102">
        <f>SUMPRODUCT(K67:V67,W67:AH67,'RA Prices_No Inputs Required'!$C$26:$N$26)*(1+AQ67)</f>
        <v>0</v>
      </c>
      <c r="AS67" s="103">
        <f>SUMPRODUCT(K67:V67,'RA Prices_No Inputs Required'!$C$9:$N$9,'RA Prices_No Inputs Required'!$C$26:$N$26)*1.09</f>
        <v>0</v>
      </c>
      <c r="AT67" s="180">
        <f ca="1">IF(BD67="-",0,SUMPRODUCT(K67:V67,'RA Prices_No Inputs Required'!$C$9:$N$9,
OFFSET('RA Prices_No Inputs Required'!$B$15,MATCH(BD67,'RA Prices_No Inputs Required'!$B$16:$B$22,0),1,1,12)-1,
'RA Prices_No Inputs Required'!$C$26:$N$26))</f>
        <v>0</v>
      </c>
      <c r="AU67" s="102">
        <f>IF(BA67="Flex",SUMPRODUCT(K67:V67,'RA Prices_No Inputs Required'!$C$12:$N$12,'RA Prices_No Inputs Required'!$C$26:$N$26),0)</f>
        <v>0</v>
      </c>
      <c r="AV67" s="104">
        <f t="shared" ca="1" si="24"/>
        <v>0</v>
      </c>
      <c r="AW67" s="105">
        <f>SUMPRODUCT(K67:V67,'RA Prices_No Inputs Required'!$C$26:$N$26)</f>
        <v>0</v>
      </c>
      <c r="AX67" s="110">
        <f t="shared" si="10"/>
        <v>0</v>
      </c>
      <c r="AY67" s="111">
        <f t="shared" si="11"/>
        <v>0</v>
      </c>
      <c r="AZ67" t="str">
        <f t="shared" si="17"/>
        <v>&lt;C</v>
      </c>
      <c r="BA67" s="36" t="str">
        <f t="shared" si="18"/>
        <v>-</v>
      </c>
      <c r="BB67" s="36" t="str">
        <f t="shared" si="19"/>
        <v>-</v>
      </c>
      <c r="BC67" s="36" t="str">
        <f t="shared" si="20"/>
        <v>-</v>
      </c>
      <c r="BD67" s="36" t="str">
        <f t="shared" si="12"/>
        <v>-</v>
      </c>
      <c r="BQ67" s="36" t="s">
        <v>58</v>
      </c>
      <c r="BR67" s="36" t="s">
        <v>58</v>
      </c>
    </row>
    <row r="68" spans="1:70">
      <c r="A68" s="48"/>
      <c r="B68" s="72" t="s">
        <v>58</v>
      </c>
      <c r="C68" s="72"/>
      <c r="D68" s="72" t="s">
        <v>58</v>
      </c>
      <c r="E68" s="85"/>
      <c r="F68" s="72" t="s">
        <v>58</v>
      </c>
      <c r="G68" s="75" t="s">
        <v>58</v>
      </c>
      <c r="H68" s="72"/>
      <c r="I68" s="72"/>
      <c r="J68" s="76">
        <f t="shared" si="8"/>
        <v>0</v>
      </c>
      <c r="K68" s="73"/>
      <c r="L68" s="73"/>
      <c r="M68" s="73"/>
      <c r="N68" s="73"/>
      <c r="O68" s="73"/>
      <c r="P68" s="73"/>
      <c r="Q68" s="73"/>
      <c r="R68" s="73"/>
      <c r="S68" s="73"/>
      <c r="T68" s="73"/>
      <c r="U68" s="73"/>
      <c r="V68" s="73"/>
      <c r="W68" s="74"/>
      <c r="X68" s="74"/>
      <c r="Y68" s="74"/>
      <c r="Z68" s="74"/>
      <c r="AA68" s="74"/>
      <c r="AB68" s="74"/>
      <c r="AC68" s="74"/>
      <c r="AD68" s="74"/>
      <c r="AE68" s="74"/>
      <c r="AF68" s="74"/>
      <c r="AG68" s="74"/>
      <c r="AH68" s="74"/>
      <c r="AI68" s="100" t="str">
        <f t="shared" si="21"/>
        <v/>
      </c>
      <c r="AJ68" s="101" t="str">
        <f t="shared" si="22"/>
        <v>_Offer-&lt;Choose One&gt;_Part-</v>
      </c>
      <c r="AK68" s="101" t="str">
        <f t="shared" si="23"/>
        <v>_Offer-&lt;Choose One&gt;</v>
      </c>
      <c r="AL68" s="101" t="str">
        <f>IF(B68&lt;&gt;"&lt;Choose One&gt;",'Participant Information'!SmallBusiness,"N/A")</f>
        <v>N/A</v>
      </c>
      <c r="AM68" s="101" t="str">
        <f>IF(B68&lt;&gt;"&lt;Choose One&gt;",'Participant Information'!Terminated,"N/A")</f>
        <v>N/A</v>
      </c>
      <c r="AN68" s="101" t="str">
        <f>IF(B68&lt;&gt;"&lt;Choose One&gt;",'Participant Information'!NotSigned,"N/A")</f>
        <v>N/A</v>
      </c>
      <c r="AO68" s="101" t="str">
        <f>IF(B68&lt;&gt;"&lt;Choose One&gt;",[0]!Bidder75,"N/A")</f>
        <v>N/A</v>
      </c>
      <c r="AP68" s="101" t="str">
        <f>IF(B68&lt;&gt;"&lt;Choose One&gt;",[0]!Bidder95,"N/A")</f>
        <v>N/A</v>
      </c>
      <c r="AQ68" s="58">
        <f t="shared" si="9"/>
        <v>0</v>
      </c>
      <c r="AR68" s="102">
        <f>SUMPRODUCT(K68:V68,W68:AH68,'RA Prices_No Inputs Required'!$C$26:$N$26)*(1+AQ68)</f>
        <v>0</v>
      </c>
      <c r="AS68" s="103">
        <f>SUMPRODUCT(K68:V68,'RA Prices_No Inputs Required'!$C$9:$N$9,'RA Prices_No Inputs Required'!$C$26:$N$26)*1.09</f>
        <v>0</v>
      </c>
      <c r="AT68" s="180">
        <f ca="1">IF(BD68="-",0,SUMPRODUCT(K68:V68,'RA Prices_No Inputs Required'!$C$9:$N$9,
OFFSET('RA Prices_No Inputs Required'!$B$15,MATCH(BD68,'RA Prices_No Inputs Required'!$B$16:$B$22,0),1,1,12)-1,
'RA Prices_No Inputs Required'!$C$26:$N$26))</f>
        <v>0</v>
      </c>
      <c r="AU68" s="102">
        <f>IF(BA68="Flex",SUMPRODUCT(K68:V68,'RA Prices_No Inputs Required'!$C$12:$N$12,'RA Prices_No Inputs Required'!$C$26:$N$26),0)</f>
        <v>0</v>
      </c>
      <c r="AV68" s="104">
        <f t="shared" ca="1" si="24"/>
        <v>0</v>
      </c>
      <c r="AW68" s="105">
        <f>SUMPRODUCT(K68:V68,'RA Prices_No Inputs Required'!$C$26:$N$26)</f>
        <v>0</v>
      </c>
      <c r="AX68" s="110">
        <f t="shared" si="10"/>
        <v>0</v>
      </c>
      <c r="AY68" s="111">
        <f t="shared" si="11"/>
        <v>0</v>
      </c>
      <c r="AZ68" t="str">
        <f t="shared" si="17"/>
        <v>&lt;C</v>
      </c>
      <c r="BA68" s="36" t="str">
        <f t="shared" si="18"/>
        <v>-</v>
      </c>
      <c r="BB68" s="36" t="str">
        <f t="shared" si="19"/>
        <v>-</v>
      </c>
      <c r="BC68" s="36" t="str">
        <f t="shared" si="20"/>
        <v>-</v>
      </c>
      <c r="BD68" s="36" t="str">
        <f t="shared" si="12"/>
        <v>-</v>
      </c>
      <c r="BQ68" s="36" t="s">
        <v>58</v>
      </c>
      <c r="BR68" s="36" t="s">
        <v>58</v>
      </c>
    </row>
    <row r="69" spans="1:70">
      <c r="A69" s="48"/>
      <c r="B69" s="72" t="s">
        <v>58</v>
      </c>
      <c r="C69" s="72"/>
      <c r="D69" s="72" t="s">
        <v>58</v>
      </c>
      <c r="E69" s="85"/>
      <c r="F69" s="72" t="s">
        <v>58</v>
      </c>
      <c r="G69" s="75" t="s">
        <v>58</v>
      </c>
      <c r="H69" s="72"/>
      <c r="I69" s="72"/>
      <c r="J69" s="76">
        <f t="shared" si="8"/>
        <v>0</v>
      </c>
      <c r="K69" s="73"/>
      <c r="L69" s="73"/>
      <c r="M69" s="73"/>
      <c r="N69" s="73"/>
      <c r="O69" s="73"/>
      <c r="P69" s="73"/>
      <c r="Q69" s="73"/>
      <c r="R69" s="73"/>
      <c r="S69" s="73"/>
      <c r="T69" s="73"/>
      <c r="U69" s="73"/>
      <c r="V69" s="73"/>
      <c r="W69" s="74"/>
      <c r="X69" s="74"/>
      <c r="Y69" s="74"/>
      <c r="Z69" s="74"/>
      <c r="AA69" s="74"/>
      <c r="AB69" s="74"/>
      <c r="AC69" s="74"/>
      <c r="AD69" s="74"/>
      <c r="AE69" s="74"/>
      <c r="AF69" s="74"/>
      <c r="AG69" s="74"/>
      <c r="AH69" s="74"/>
      <c r="AI69" s="100" t="str">
        <f t="shared" si="21"/>
        <v/>
      </c>
      <c r="AJ69" s="101" t="str">
        <f t="shared" si="22"/>
        <v>_Offer-&lt;Choose One&gt;_Part-</v>
      </c>
      <c r="AK69" s="101" t="str">
        <f t="shared" si="23"/>
        <v>_Offer-&lt;Choose One&gt;</v>
      </c>
      <c r="AL69" s="101" t="str">
        <f>IF(B69&lt;&gt;"&lt;Choose One&gt;",'Participant Information'!SmallBusiness,"N/A")</f>
        <v>N/A</v>
      </c>
      <c r="AM69" s="101" t="str">
        <f>IF(B69&lt;&gt;"&lt;Choose One&gt;",'Participant Information'!Terminated,"N/A")</f>
        <v>N/A</v>
      </c>
      <c r="AN69" s="101" t="str">
        <f>IF(B69&lt;&gt;"&lt;Choose One&gt;",'Participant Information'!NotSigned,"N/A")</f>
        <v>N/A</v>
      </c>
      <c r="AO69" s="101" t="str">
        <f>IF(B69&lt;&gt;"&lt;Choose One&gt;",[0]!Bidder75,"N/A")</f>
        <v>N/A</v>
      </c>
      <c r="AP69" s="101" t="str">
        <f>IF(B69&lt;&gt;"&lt;Choose One&gt;",[0]!Bidder95,"N/A")</f>
        <v>N/A</v>
      </c>
      <c r="AQ69" s="58">
        <f t="shared" si="9"/>
        <v>0</v>
      </c>
      <c r="AR69" s="102">
        <f>SUMPRODUCT(K69:V69,W69:AH69,'RA Prices_No Inputs Required'!$C$26:$N$26)*(1+AQ69)</f>
        <v>0</v>
      </c>
      <c r="AS69" s="103">
        <f>SUMPRODUCT(K69:V69,'RA Prices_No Inputs Required'!$C$9:$N$9,'RA Prices_No Inputs Required'!$C$26:$N$26)*1.09</f>
        <v>0</v>
      </c>
      <c r="AT69" s="180">
        <f ca="1">IF(BD69="-",0,SUMPRODUCT(K69:V69,'RA Prices_No Inputs Required'!$C$9:$N$9,
OFFSET('RA Prices_No Inputs Required'!$B$15,MATCH(BD69,'RA Prices_No Inputs Required'!$B$16:$B$22,0),1,1,12)-1,
'RA Prices_No Inputs Required'!$C$26:$N$26))</f>
        <v>0</v>
      </c>
      <c r="AU69" s="102">
        <f>IF(BA69="Flex",SUMPRODUCT(K69:V69,'RA Prices_No Inputs Required'!$C$12:$N$12,'RA Prices_No Inputs Required'!$C$26:$N$26),0)</f>
        <v>0</v>
      </c>
      <c r="AV69" s="104">
        <f t="shared" ca="1" si="24"/>
        <v>0</v>
      </c>
      <c r="AW69" s="105">
        <f>SUMPRODUCT(K69:V69,'RA Prices_No Inputs Required'!$C$26:$N$26)</f>
        <v>0</v>
      </c>
      <c r="AX69" s="110">
        <f t="shared" si="10"/>
        <v>0</v>
      </c>
      <c r="AY69" s="111">
        <f t="shared" si="11"/>
        <v>0</v>
      </c>
      <c r="AZ69" t="str">
        <f t="shared" si="17"/>
        <v>&lt;C</v>
      </c>
      <c r="BA69" s="36" t="str">
        <f t="shared" si="18"/>
        <v>-</v>
      </c>
      <c r="BB69" s="36" t="str">
        <f t="shared" si="19"/>
        <v>-</v>
      </c>
      <c r="BC69" s="36" t="str">
        <f t="shared" si="20"/>
        <v>-</v>
      </c>
      <c r="BD69" s="36" t="str">
        <f t="shared" si="12"/>
        <v>-</v>
      </c>
      <c r="BQ69" s="36" t="s">
        <v>58</v>
      </c>
      <c r="BR69" s="36" t="s">
        <v>58</v>
      </c>
    </row>
    <row r="70" spans="1:70">
      <c r="A70" s="48"/>
      <c r="B70" s="72" t="s">
        <v>58</v>
      </c>
      <c r="C70" s="72"/>
      <c r="D70" s="72" t="s">
        <v>58</v>
      </c>
      <c r="E70" s="85"/>
      <c r="F70" s="72" t="s">
        <v>58</v>
      </c>
      <c r="G70" s="75" t="s">
        <v>58</v>
      </c>
      <c r="H70" s="72"/>
      <c r="I70" s="72"/>
      <c r="J70" s="76">
        <f t="shared" si="8"/>
        <v>0</v>
      </c>
      <c r="K70" s="73"/>
      <c r="L70" s="73"/>
      <c r="M70" s="73"/>
      <c r="N70" s="73"/>
      <c r="O70" s="73"/>
      <c r="P70" s="73"/>
      <c r="Q70" s="73"/>
      <c r="R70" s="73"/>
      <c r="S70" s="73"/>
      <c r="T70" s="73"/>
      <c r="U70" s="73"/>
      <c r="V70" s="73"/>
      <c r="W70" s="74"/>
      <c r="X70" s="74"/>
      <c r="Y70" s="74"/>
      <c r="Z70" s="74"/>
      <c r="AA70" s="74"/>
      <c r="AB70" s="74"/>
      <c r="AC70" s="74"/>
      <c r="AD70" s="74"/>
      <c r="AE70" s="74"/>
      <c r="AF70" s="74"/>
      <c r="AG70" s="74"/>
      <c r="AH70" s="74"/>
      <c r="AI70" s="100" t="str">
        <f t="shared" si="21"/>
        <v/>
      </c>
      <c r="AJ70" s="101" t="str">
        <f t="shared" si="22"/>
        <v>_Offer-&lt;Choose One&gt;_Part-</v>
      </c>
      <c r="AK70" s="101" t="str">
        <f t="shared" si="23"/>
        <v>_Offer-&lt;Choose One&gt;</v>
      </c>
      <c r="AL70" s="101" t="str">
        <f>IF(B70&lt;&gt;"&lt;Choose One&gt;",'Participant Information'!SmallBusiness,"N/A")</f>
        <v>N/A</v>
      </c>
      <c r="AM70" s="101" t="str">
        <f>IF(B70&lt;&gt;"&lt;Choose One&gt;",'Participant Information'!Terminated,"N/A")</f>
        <v>N/A</v>
      </c>
      <c r="AN70" s="101" t="str">
        <f>IF(B70&lt;&gt;"&lt;Choose One&gt;",'Participant Information'!NotSigned,"N/A")</f>
        <v>N/A</v>
      </c>
      <c r="AO70" s="101" t="str">
        <f>IF(B70&lt;&gt;"&lt;Choose One&gt;",[0]!Bidder75,"N/A")</f>
        <v>N/A</v>
      </c>
      <c r="AP70" s="101" t="str">
        <f>IF(B70&lt;&gt;"&lt;Choose One&gt;",[0]!Bidder95,"N/A")</f>
        <v>N/A</v>
      </c>
      <c r="AQ70" s="58">
        <f t="shared" si="9"/>
        <v>0</v>
      </c>
      <c r="AR70" s="102">
        <f>SUMPRODUCT(K70:V70,W70:AH70,'RA Prices_No Inputs Required'!$C$26:$N$26)*(1+AQ70)</f>
        <v>0</v>
      </c>
      <c r="AS70" s="103">
        <f>SUMPRODUCT(K70:V70,'RA Prices_No Inputs Required'!$C$9:$N$9,'RA Prices_No Inputs Required'!$C$26:$N$26)*1.09</f>
        <v>0</v>
      </c>
      <c r="AT70" s="180">
        <f ca="1">IF(BD70="-",0,SUMPRODUCT(K70:V70,'RA Prices_No Inputs Required'!$C$9:$N$9,
OFFSET('RA Prices_No Inputs Required'!$B$15,MATCH(BD70,'RA Prices_No Inputs Required'!$B$16:$B$22,0),1,1,12)-1,
'RA Prices_No Inputs Required'!$C$26:$N$26))</f>
        <v>0</v>
      </c>
      <c r="AU70" s="102">
        <f>IF(BA70="Flex",SUMPRODUCT(K70:V70,'RA Prices_No Inputs Required'!$C$12:$N$12,'RA Prices_No Inputs Required'!$C$26:$N$26),0)</f>
        <v>0</v>
      </c>
      <c r="AV70" s="104">
        <f t="shared" ca="1" si="24"/>
        <v>0</v>
      </c>
      <c r="AW70" s="105">
        <f>SUMPRODUCT(K70:V70,'RA Prices_No Inputs Required'!$C$26:$N$26)</f>
        <v>0</v>
      </c>
      <c r="AX70" s="110">
        <f t="shared" si="10"/>
        <v>0</v>
      </c>
      <c r="AY70" s="111">
        <f t="shared" si="11"/>
        <v>0</v>
      </c>
      <c r="AZ70" t="str">
        <f t="shared" si="17"/>
        <v>&lt;C</v>
      </c>
      <c r="BA70" s="36" t="str">
        <f t="shared" si="18"/>
        <v>-</v>
      </c>
      <c r="BB70" s="36" t="str">
        <f t="shared" si="19"/>
        <v>-</v>
      </c>
      <c r="BC70" s="36" t="str">
        <f t="shared" si="20"/>
        <v>-</v>
      </c>
      <c r="BD70" s="36" t="str">
        <f t="shared" si="12"/>
        <v>-</v>
      </c>
      <c r="BQ70" s="36" t="s">
        <v>58</v>
      </c>
      <c r="BR70" s="36" t="s">
        <v>58</v>
      </c>
    </row>
    <row r="71" spans="1:70">
      <c r="A71" s="48"/>
      <c r="B71" s="72" t="s">
        <v>58</v>
      </c>
      <c r="C71" s="72"/>
      <c r="D71" s="72" t="s">
        <v>58</v>
      </c>
      <c r="E71" s="85"/>
      <c r="F71" s="72" t="s">
        <v>58</v>
      </c>
      <c r="G71" s="75" t="s">
        <v>58</v>
      </c>
      <c r="H71" s="72"/>
      <c r="I71" s="72"/>
      <c r="J71" s="76">
        <f t="shared" si="8"/>
        <v>0</v>
      </c>
      <c r="K71" s="73"/>
      <c r="L71" s="73"/>
      <c r="M71" s="73"/>
      <c r="N71" s="73"/>
      <c r="O71" s="73"/>
      <c r="P71" s="73"/>
      <c r="Q71" s="73"/>
      <c r="R71" s="73"/>
      <c r="S71" s="73"/>
      <c r="T71" s="73"/>
      <c r="U71" s="73"/>
      <c r="V71" s="73"/>
      <c r="W71" s="74"/>
      <c r="X71" s="74"/>
      <c r="Y71" s="74"/>
      <c r="Z71" s="74"/>
      <c r="AA71" s="74"/>
      <c r="AB71" s="74"/>
      <c r="AC71" s="74"/>
      <c r="AD71" s="74"/>
      <c r="AE71" s="74"/>
      <c r="AF71" s="74"/>
      <c r="AG71" s="74"/>
      <c r="AH71" s="74"/>
      <c r="AI71" s="100" t="str">
        <f t="shared" si="21"/>
        <v/>
      </c>
      <c r="AJ71" s="101" t="str">
        <f t="shared" si="22"/>
        <v>_Offer-&lt;Choose One&gt;_Part-</v>
      </c>
      <c r="AK71" s="101" t="str">
        <f t="shared" si="23"/>
        <v>_Offer-&lt;Choose One&gt;</v>
      </c>
      <c r="AL71" s="101" t="str">
        <f>IF(B71&lt;&gt;"&lt;Choose One&gt;",'Participant Information'!SmallBusiness,"N/A")</f>
        <v>N/A</v>
      </c>
      <c r="AM71" s="101" t="str">
        <f>IF(B71&lt;&gt;"&lt;Choose One&gt;",'Participant Information'!Terminated,"N/A")</f>
        <v>N/A</v>
      </c>
      <c r="AN71" s="101" t="str">
        <f>IF(B71&lt;&gt;"&lt;Choose One&gt;",'Participant Information'!NotSigned,"N/A")</f>
        <v>N/A</v>
      </c>
      <c r="AO71" s="101" t="str">
        <f>IF(B71&lt;&gt;"&lt;Choose One&gt;",[0]!Bidder75,"N/A")</f>
        <v>N/A</v>
      </c>
      <c r="AP71" s="101" t="str">
        <f>IF(B71&lt;&gt;"&lt;Choose One&gt;",[0]!Bidder95,"N/A")</f>
        <v>N/A</v>
      </c>
      <c r="AQ71" s="58">
        <f t="shared" si="9"/>
        <v>0</v>
      </c>
      <c r="AR71" s="102">
        <f>SUMPRODUCT(K71:V71,W71:AH71,'RA Prices_No Inputs Required'!$C$26:$N$26)*(1+AQ71)</f>
        <v>0</v>
      </c>
      <c r="AS71" s="103">
        <f>SUMPRODUCT(K71:V71,'RA Prices_No Inputs Required'!$C$9:$N$9,'RA Prices_No Inputs Required'!$C$26:$N$26)*1.09</f>
        <v>0</v>
      </c>
      <c r="AT71" s="180">
        <f ca="1">IF(BD71="-",0,SUMPRODUCT(K71:V71,'RA Prices_No Inputs Required'!$C$9:$N$9,
OFFSET('RA Prices_No Inputs Required'!$B$15,MATCH(BD71,'RA Prices_No Inputs Required'!$B$16:$B$22,0),1,1,12)-1,
'RA Prices_No Inputs Required'!$C$26:$N$26))</f>
        <v>0</v>
      </c>
      <c r="AU71" s="102">
        <f>IF(BA71="Flex",SUMPRODUCT(K71:V71,'RA Prices_No Inputs Required'!$C$12:$N$12,'RA Prices_No Inputs Required'!$C$26:$N$26),0)</f>
        <v>0</v>
      </c>
      <c r="AV71" s="104">
        <f t="shared" ca="1" si="24"/>
        <v>0</v>
      </c>
      <c r="AW71" s="105">
        <f>SUMPRODUCT(K71:V71,'RA Prices_No Inputs Required'!$C$26:$N$26)</f>
        <v>0</v>
      </c>
      <c r="AX71" s="110">
        <f t="shared" si="10"/>
        <v>0</v>
      </c>
      <c r="AY71" s="111">
        <f t="shared" si="11"/>
        <v>0</v>
      </c>
      <c r="AZ71" t="str">
        <f t="shared" si="17"/>
        <v>&lt;C</v>
      </c>
      <c r="BA71" s="36" t="str">
        <f t="shared" si="18"/>
        <v>-</v>
      </c>
      <c r="BB71" s="36" t="str">
        <f t="shared" si="19"/>
        <v>-</v>
      </c>
      <c r="BC71" s="36" t="str">
        <f t="shared" si="20"/>
        <v>-</v>
      </c>
      <c r="BD71" s="36" t="str">
        <f t="shared" si="12"/>
        <v>-</v>
      </c>
      <c r="BQ71" s="36" t="s">
        <v>58</v>
      </c>
      <c r="BR71" s="36" t="s">
        <v>58</v>
      </c>
    </row>
    <row r="72" spans="1:70">
      <c r="A72" s="48"/>
      <c r="B72" s="72" t="s">
        <v>58</v>
      </c>
      <c r="C72" s="72"/>
      <c r="D72" s="72" t="s">
        <v>58</v>
      </c>
      <c r="E72" s="85"/>
      <c r="F72" s="72" t="s">
        <v>58</v>
      </c>
      <c r="G72" s="75" t="s">
        <v>58</v>
      </c>
      <c r="H72" s="72"/>
      <c r="I72" s="72"/>
      <c r="J72" s="76">
        <f t="shared" si="8"/>
        <v>0</v>
      </c>
      <c r="K72" s="73"/>
      <c r="L72" s="73"/>
      <c r="M72" s="73"/>
      <c r="N72" s="73"/>
      <c r="O72" s="73"/>
      <c r="P72" s="73"/>
      <c r="Q72" s="73"/>
      <c r="R72" s="73"/>
      <c r="S72" s="73"/>
      <c r="T72" s="73"/>
      <c r="U72" s="73"/>
      <c r="V72" s="73"/>
      <c r="W72" s="74"/>
      <c r="X72" s="74"/>
      <c r="Y72" s="74"/>
      <c r="Z72" s="74"/>
      <c r="AA72" s="74"/>
      <c r="AB72" s="74"/>
      <c r="AC72" s="74"/>
      <c r="AD72" s="74"/>
      <c r="AE72" s="74"/>
      <c r="AF72" s="74"/>
      <c r="AG72" s="74"/>
      <c r="AH72" s="74"/>
      <c r="AI72" s="100" t="str">
        <f t="shared" si="21"/>
        <v/>
      </c>
      <c r="AJ72" s="101" t="str">
        <f t="shared" si="22"/>
        <v>_Offer-&lt;Choose One&gt;_Part-</v>
      </c>
      <c r="AK72" s="101" t="str">
        <f t="shared" si="23"/>
        <v>_Offer-&lt;Choose One&gt;</v>
      </c>
      <c r="AL72" s="101" t="str">
        <f>IF(B72&lt;&gt;"&lt;Choose One&gt;",'Participant Information'!SmallBusiness,"N/A")</f>
        <v>N/A</v>
      </c>
      <c r="AM72" s="101" t="str">
        <f>IF(B72&lt;&gt;"&lt;Choose One&gt;",'Participant Information'!Terminated,"N/A")</f>
        <v>N/A</v>
      </c>
      <c r="AN72" s="101" t="str">
        <f>IF(B72&lt;&gt;"&lt;Choose One&gt;",'Participant Information'!NotSigned,"N/A")</f>
        <v>N/A</v>
      </c>
      <c r="AO72" s="101" t="str">
        <f>IF(B72&lt;&gt;"&lt;Choose One&gt;",[0]!Bidder75,"N/A")</f>
        <v>N/A</v>
      </c>
      <c r="AP72" s="101" t="str">
        <f>IF(B72&lt;&gt;"&lt;Choose One&gt;",[0]!Bidder95,"N/A")</f>
        <v>N/A</v>
      </c>
      <c r="AQ72" s="58">
        <f t="shared" si="9"/>
        <v>0</v>
      </c>
      <c r="AR72" s="102">
        <f>SUMPRODUCT(K72:V72,W72:AH72,'RA Prices_No Inputs Required'!$C$26:$N$26)*(1+AQ72)</f>
        <v>0</v>
      </c>
      <c r="AS72" s="103">
        <f>SUMPRODUCT(K72:V72,'RA Prices_No Inputs Required'!$C$9:$N$9,'RA Prices_No Inputs Required'!$C$26:$N$26)*1.09</f>
        <v>0</v>
      </c>
      <c r="AT72" s="180">
        <f ca="1">IF(BD72="-",0,SUMPRODUCT(K72:V72,'RA Prices_No Inputs Required'!$C$9:$N$9,
OFFSET('RA Prices_No Inputs Required'!$B$15,MATCH(BD72,'RA Prices_No Inputs Required'!$B$16:$B$22,0),1,1,12)-1,
'RA Prices_No Inputs Required'!$C$26:$N$26))</f>
        <v>0</v>
      </c>
      <c r="AU72" s="102">
        <f>IF(BA72="Flex",SUMPRODUCT(K72:V72,'RA Prices_No Inputs Required'!$C$12:$N$12,'RA Prices_No Inputs Required'!$C$26:$N$26),0)</f>
        <v>0</v>
      </c>
      <c r="AV72" s="104">
        <f t="shared" ca="1" si="24"/>
        <v>0</v>
      </c>
      <c r="AW72" s="105">
        <f>SUMPRODUCT(K72:V72,'RA Prices_No Inputs Required'!$C$26:$N$26)</f>
        <v>0</v>
      </c>
      <c r="AX72" s="110">
        <f t="shared" si="10"/>
        <v>0</v>
      </c>
      <c r="AY72" s="111">
        <f t="shared" si="11"/>
        <v>0</v>
      </c>
      <c r="AZ72" t="str">
        <f t="shared" si="17"/>
        <v>&lt;C</v>
      </c>
      <c r="BA72" s="36" t="str">
        <f t="shared" si="18"/>
        <v>-</v>
      </c>
      <c r="BB72" s="36" t="str">
        <f t="shared" si="19"/>
        <v>-</v>
      </c>
      <c r="BC72" s="36" t="str">
        <f t="shared" si="20"/>
        <v>-</v>
      </c>
      <c r="BD72" s="36" t="str">
        <f t="shared" si="12"/>
        <v>-</v>
      </c>
      <c r="BQ72" s="36" t="s">
        <v>58</v>
      </c>
      <c r="BR72" s="36" t="s">
        <v>58</v>
      </c>
    </row>
    <row r="73" spans="1:70">
      <c r="A73" s="48"/>
      <c r="B73" s="72" t="s">
        <v>58</v>
      </c>
      <c r="C73" s="72"/>
      <c r="D73" s="72" t="s">
        <v>58</v>
      </c>
      <c r="E73" s="85"/>
      <c r="F73" s="72" t="s">
        <v>58</v>
      </c>
      <c r="G73" s="75" t="s">
        <v>58</v>
      </c>
      <c r="H73" s="72"/>
      <c r="I73" s="72"/>
      <c r="J73" s="76">
        <f t="shared" si="8"/>
        <v>0</v>
      </c>
      <c r="K73" s="73"/>
      <c r="L73" s="73"/>
      <c r="M73" s="73"/>
      <c r="N73" s="73"/>
      <c r="O73" s="73"/>
      <c r="P73" s="73"/>
      <c r="Q73" s="73"/>
      <c r="R73" s="73"/>
      <c r="S73" s="73"/>
      <c r="T73" s="73"/>
      <c r="U73" s="73"/>
      <c r="V73" s="73"/>
      <c r="W73" s="74"/>
      <c r="X73" s="74"/>
      <c r="Y73" s="74"/>
      <c r="Z73" s="74"/>
      <c r="AA73" s="74"/>
      <c r="AB73" s="74"/>
      <c r="AC73" s="74"/>
      <c r="AD73" s="74"/>
      <c r="AE73" s="74"/>
      <c r="AF73" s="74"/>
      <c r="AG73" s="74"/>
      <c r="AH73" s="74"/>
      <c r="AI73" s="100" t="str">
        <f t="shared" si="21"/>
        <v/>
      </c>
      <c r="AJ73" s="101" t="str">
        <f t="shared" si="22"/>
        <v>_Offer-&lt;Choose One&gt;_Part-</v>
      </c>
      <c r="AK73" s="101" t="str">
        <f t="shared" si="23"/>
        <v>_Offer-&lt;Choose One&gt;</v>
      </c>
      <c r="AL73" s="101" t="str">
        <f>IF(B73&lt;&gt;"&lt;Choose One&gt;",'Participant Information'!SmallBusiness,"N/A")</f>
        <v>N/A</v>
      </c>
      <c r="AM73" s="101" t="str">
        <f>IF(B73&lt;&gt;"&lt;Choose One&gt;",'Participant Information'!Terminated,"N/A")</f>
        <v>N/A</v>
      </c>
      <c r="AN73" s="101" t="str">
        <f>IF(B73&lt;&gt;"&lt;Choose One&gt;",'Participant Information'!NotSigned,"N/A")</f>
        <v>N/A</v>
      </c>
      <c r="AO73" s="101" t="str">
        <f>IF(B73&lt;&gt;"&lt;Choose One&gt;",[0]!Bidder75,"N/A")</f>
        <v>N/A</v>
      </c>
      <c r="AP73" s="101" t="str">
        <f>IF(B73&lt;&gt;"&lt;Choose One&gt;",[0]!Bidder95,"N/A")</f>
        <v>N/A</v>
      </c>
      <c r="AQ73" s="58">
        <f t="shared" si="9"/>
        <v>0</v>
      </c>
      <c r="AR73" s="102">
        <f>SUMPRODUCT(K73:V73,W73:AH73,'RA Prices_No Inputs Required'!$C$26:$N$26)*(1+AQ73)</f>
        <v>0</v>
      </c>
      <c r="AS73" s="103">
        <f>SUMPRODUCT(K73:V73,'RA Prices_No Inputs Required'!$C$9:$N$9,'RA Prices_No Inputs Required'!$C$26:$N$26)*1.09</f>
        <v>0</v>
      </c>
      <c r="AT73" s="180">
        <f ca="1">IF(BD73="-",0,SUMPRODUCT(K73:V73,'RA Prices_No Inputs Required'!$C$9:$N$9,
OFFSET('RA Prices_No Inputs Required'!$B$15,MATCH(BD73,'RA Prices_No Inputs Required'!$B$16:$B$22,0),1,1,12)-1,
'RA Prices_No Inputs Required'!$C$26:$N$26))</f>
        <v>0</v>
      </c>
      <c r="AU73" s="102">
        <f>IF(BA73="Flex",SUMPRODUCT(K73:V73,'RA Prices_No Inputs Required'!$C$12:$N$12,'RA Prices_No Inputs Required'!$C$26:$N$26),0)</f>
        <v>0</v>
      </c>
      <c r="AV73" s="104">
        <f t="shared" ca="1" si="24"/>
        <v>0</v>
      </c>
      <c r="AW73" s="105">
        <f>SUMPRODUCT(K73:V73,'RA Prices_No Inputs Required'!$C$26:$N$26)</f>
        <v>0</v>
      </c>
      <c r="AX73" s="110">
        <f t="shared" si="10"/>
        <v>0</v>
      </c>
      <c r="AY73" s="111">
        <f t="shared" si="11"/>
        <v>0</v>
      </c>
      <c r="AZ73" t="str">
        <f t="shared" si="17"/>
        <v>&lt;C</v>
      </c>
      <c r="BA73" s="36" t="str">
        <f t="shared" si="18"/>
        <v>-</v>
      </c>
      <c r="BB73" s="36" t="str">
        <f t="shared" si="19"/>
        <v>-</v>
      </c>
      <c r="BC73" s="36" t="str">
        <f t="shared" si="20"/>
        <v>-</v>
      </c>
      <c r="BD73" s="36" t="str">
        <f t="shared" si="12"/>
        <v>-</v>
      </c>
      <c r="BQ73" s="36" t="s">
        <v>58</v>
      </c>
      <c r="BR73" s="36" t="s">
        <v>58</v>
      </c>
    </row>
    <row r="74" spans="1:70">
      <c r="A74" s="48"/>
      <c r="B74" s="72" t="s">
        <v>58</v>
      </c>
      <c r="C74" s="72"/>
      <c r="D74" s="72" t="s">
        <v>58</v>
      </c>
      <c r="E74" s="85"/>
      <c r="F74" s="72" t="s">
        <v>58</v>
      </c>
      <c r="G74" s="75" t="s">
        <v>58</v>
      </c>
      <c r="H74" s="72"/>
      <c r="I74" s="72"/>
      <c r="J74" s="76">
        <f t="shared" si="8"/>
        <v>0</v>
      </c>
      <c r="K74" s="73"/>
      <c r="L74" s="73"/>
      <c r="M74" s="73"/>
      <c r="N74" s="73"/>
      <c r="O74" s="73"/>
      <c r="P74" s="73"/>
      <c r="Q74" s="73"/>
      <c r="R74" s="73"/>
      <c r="S74" s="73"/>
      <c r="T74" s="73"/>
      <c r="U74" s="73"/>
      <c r="V74" s="73"/>
      <c r="W74" s="74"/>
      <c r="X74" s="74"/>
      <c r="Y74" s="74"/>
      <c r="Z74" s="74"/>
      <c r="AA74" s="74"/>
      <c r="AB74" s="74"/>
      <c r="AC74" s="74"/>
      <c r="AD74" s="74"/>
      <c r="AE74" s="74"/>
      <c r="AF74" s="74"/>
      <c r="AG74" s="74"/>
      <c r="AH74" s="74"/>
      <c r="AI74" s="100" t="str">
        <f t="shared" si="21"/>
        <v/>
      </c>
      <c r="AJ74" s="101" t="str">
        <f t="shared" si="22"/>
        <v>_Offer-&lt;Choose One&gt;_Part-</v>
      </c>
      <c r="AK74" s="101" t="str">
        <f t="shared" si="23"/>
        <v>_Offer-&lt;Choose One&gt;</v>
      </c>
      <c r="AL74" s="101" t="str">
        <f>IF(B74&lt;&gt;"&lt;Choose One&gt;",'Participant Information'!SmallBusiness,"N/A")</f>
        <v>N/A</v>
      </c>
      <c r="AM74" s="101" t="str">
        <f>IF(B74&lt;&gt;"&lt;Choose One&gt;",'Participant Information'!Terminated,"N/A")</f>
        <v>N/A</v>
      </c>
      <c r="AN74" s="101" t="str">
        <f>IF(B74&lt;&gt;"&lt;Choose One&gt;",'Participant Information'!NotSigned,"N/A")</f>
        <v>N/A</v>
      </c>
      <c r="AO74" s="101" t="str">
        <f>IF(B74&lt;&gt;"&lt;Choose One&gt;",[0]!Bidder75,"N/A")</f>
        <v>N/A</v>
      </c>
      <c r="AP74" s="101" t="str">
        <f>IF(B74&lt;&gt;"&lt;Choose One&gt;",[0]!Bidder95,"N/A")</f>
        <v>N/A</v>
      </c>
      <c r="AQ74" s="58">
        <f t="shared" si="9"/>
        <v>0</v>
      </c>
      <c r="AR74" s="102">
        <f>SUMPRODUCT(K74:V74,W74:AH74,'RA Prices_No Inputs Required'!$C$26:$N$26)*(1+AQ74)</f>
        <v>0</v>
      </c>
      <c r="AS74" s="103">
        <f>SUMPRODUCT(K74:V74,'RA Prices_No Inputs Required'!$C$9:$N$9,'RA Prices_No Inputs Required'!$C$26:$N$26)*1.09</f>
        <v>0</v>
      </c>
      <c r="AT74" s="180">
        <f ca="1">IF(BD74="-",0,SUMPRODUCT(K74:V74,'RA Prices_No Inputs Required'!$C$9:$N$9,
OFFSET('RA Prices_No Inputs Required'!$B$15,MATCH(BD74,'RA Prices_No Inputs Required'!$B$16:$B$22,0),1,1,12)-1,
'RA Prices_No Inputs Required'!$C$26:$N$26))</f>
        <v>0</v>
      </c>
      <c r="AU74" s="102">
        <f>IF(BA74="Flex",SUMPRODUCT(K74:V74,'RA Prices_No Inputs Required'!$C$12:$N$12,'RA Prices_No Inputs Required'!$C$26:$N$26),0)</f>
        <v>0</v>
      </c>
      <c r="AV74" s="104">
        <f t="shared" ca="1" si="24"/>
        <v>0</v>
      </c>
      <c r="AW74" s="105">
        <f>SUMPRODUCT(K74:V74,'RA Prices_No Inputs Required'!$C$26:$N$26)</f>
        <v>0</v>
      </c>
      <c r="AX74" s="110">
        <f t="shared" si="10"/>
        <v>0</v>
      </c>
      <c r="AY74" s="111">
        <f t="shared" si="11"/>
        <v>0</v>
      </c>
      <c r="AZ74" t="str">
        <f t="shared" si="17"/>
        <v>&lt;C</v>
      </c>
      <c r="BA74" s="36" t="str">
        <f t="shared" si="18"/>
        <v>-</v>
      </c>
      <c r="BB74" s="36" t="str">
        <f t="shared" si="19"/>
        <v>-</v>
      </c>
      <c r="BC74" s="36" t="str">
        <f t="shared" si="20"/>
        <v>-</v>
      </c>
      <c r="BD74" s="36" t="str">
        <f t="shared" si="12"/>
        <v>-</v>
      </c>
      <c r="BQ74" s="36" t="s">
        <v>58</v>
      </c>
      <c r="BR74" s="36" t="s">
        <v>58</v>
      </c>
    </row>
    <row r="75" spans="1:70">
      <c r="A75" s="48"/>
      <c r="B75" s="72" t="s">
        <v>58</v>
      </c>
      <c r="C75" s="72"/>
      <c r="D75" s="72" t="s">
        <v>58</v>
      </c>
      <c r="E75" s="85"/>
      <c r="F75" s="72" t="s">
        <v>58</v>
      </c>
      <c r="G75" s="75" t="s">
        <v>58</v>
      </c>
      <c r="H75" s="72"/>
      <c r="I75" s="72"/>
      <c r="J75" s="76">
        <f t="shared" si="8"/>
        <v>0</v>
      </c>
      <c r="K75" s="73"/>
      <c r="L75" s="73"/>
      <c r="M75" s="73"/>
      <c r="N75" s="73"/>
      <c r="O75" s="73"/>
      <c r="P75" s="73"/>
      <c r="Q75" s="73"/>
      <c r="R75" s="73"/>
      <c r="S75" s="73"/>
      <c r="T75" s="73"/>
      <c r="U75" s="73"/>
      <c r="V75" s="73"/>
      <c r="W75" s="74"/>
      <c r="X75" s="74"/>
      <c r="Y75" s="74"/>
      <c r="Z75" s="74"/>
      <c r="AA75" s="74"/>
      <c r="AB75" s="74"/>
      <c r="AC75" s="74"/>
      <c r="AD75" s="74"/>
      <c r="AE75" s="74"/>
      <c r="AF75" s="74"/>
      <c r="AG75" s="74"/>
      <c r="AH75" s="74"/>
      <c r="AI75" s="100" t="str">
        <f t="shared" si="21"/>
        <v/>
      </c>
      <c r="AJ75" s="101" t="str">
        <f t="shared" si="22"/>
        <v>_Offer-&lt;Choose One&gt;_Part-</v>
      </c>
      <c r="AK75" s="101" t="str">
        <f t="shared" si="23"/>
        <v>_Offer-&lt;Choose One&gt;</v>
      </c>
      <c r="AL75" s="101" t="str">
        <f>IF(B75&lt;&gt;"&lt;Choose One&gt;",'Participant Information'!SmallBusiness,"N/A")</f>
        <v>N/A</v>
      </c>
      <c r="AM75" s="101" t="str">
        <f>IF(B75&lt;&gt;"&lt;Choose One&gt;",'Participant Information'!Terminated,"N/A")</f>
        <v>N/A</v>
      </c>
      <c r="AN75" s="101" t="str">
        <f>IF(B75&lt;&gt;"&lt;Choose One&gt;",'Participant Information'!NotSigned,"N/A")</f>
        <v>N/A</v>
      </c>
      <c r="AO75" s="101" t="str">
        <f>IF(B75&lt;&gt;"&lt;Choose One&gt;",[0]!Bidder75,"N/A")</f>
        <v>N/A</v>
      </c>
      <c r="AP75" s="101" t="str">
        <f>IF(B75&lt;&gt;"&lt;Choose One&gt;",[0]!Bidder95,"N/A")</f>
        <v>N/A</v>
      </c>
      <c r="AQ75" s="58">
        <f t="shared" si="9"/>
        <v>0</v>
      </c>
      <c r="AR75" s="102">
        <f>SUMPRODUCT(K75:V75,W75:AH75,'RA Prices_No Inputs Required'!$C$26:$N$26)*(1+AQ75)</f>
        <v>0</v>
      </c>
      <c r="AS75" s="103">
        <f>SUMPRODUCT(K75:V75,'RA Prices_No Inputs Required'!$C$9:$N$9,'RA Prices_No Inputs Required'!$C$26:$N$26)*1.09</f>
        <v>0</v>
      </c>
      <c r="AT75" s="180">
        <f ca="1">IF(BD75="-",0,SUMPRODUCT(K75:V75,'RA Prices_No Inputs Required'!$C$9:$N$9,
OFFSET('RA Prices_No Inputs Required'!$B$15,MATCH(BD75,'RA Prices_No Inputs Required'!$B$16:$B$22,0),1,1,12)-1,
'RA Prices_No Inputs Required'!$C$26:$N$26))</f>
        <v>0</v>
      </c>
      <c r="AU75" s="102">
        <f>IF(BA75="Flex",SUMPRODUCT(K75:V75,'RA Prices_No Inputs Required'!$C$12:$N$12,'RA Prices_No Inputs Required'!$C$26:$N$26),0)</f>
        <v>0</v>
      </c>
      <c r="AV75" s="104">
        <f t="shared" ca="1" si="24"/>
        <v>0</v>
      </c>
      <c r="AW75" s="105">
        <f>SUMPRODUCT(K75:V75,'RA Prices_No Inputs Required'!$C$26:$N$26)</f>
        <v>0</v>
      </c>
      <c r="AX75" s="110">
        <f t="shared" si="10"/>
        <v>0</v>
      </c>
      <c r="AY75" s="111">
        <f t="shared" si="11"/>
        <v>0</v>
      </c>
      <c r="AZ75" t="str">
        <f t="shared" si="17"/>
        <v>&lt;C</v>
      </c>
      <c r="BA75" s="36" t="str">
        <f t="shared" si="18"/>
        <v>-</v>
      </c>
      <c r="BB75" s="36" t="str">
        <f t="shared" si="19"/>
        <v>-</v>
      </c>
      <c r="BC75" s="36" t="str">
        <f t="shared" si="20"/>
        <v>-</v>
      </c>
      <c r="BD75" s="36" t="str">
        <f t="shared" si="12"/>
        <v>-</v>
      </c>
      <c r="BQ75" s="36" t="s">
        <v>58</v>
      </c>
      <c r="BR75" s="36" t="s">
        <v>58</v>
      </c>
    </row>
    <row r="76" spans="1:70">
      <c r="A76" s="48"/>
      <c r="B76" s="72" t="s">
        <v>58</v>
      </c>
      <c r="C76" s="72"/>
      <c r="D76" s="72" t="s">
        <v>58</v>
      </c>
      <c r="E76" s="85"/>
      <c r="F76" s="72" t="s">
        <v>58</v>
      </c>
      <c r="G76" s="75" t="s">
        <v>58</v>
      </c>
      <c r="H76" s="72"/>
      <c r="I76" s="72"/>
      <c r="J76" s="76">
        <f t="shared" si="8"/>
        <v>0</v>
      </c>
      <c r="K76" s="73"/>
      <c r="L76" s="73"/>
      <c r="M76" s="73"/>
      <c r="N76" s="73"/>
      <c r="O76" s="73"/>
      <c r="P76" s="73"/>
      <c r="Q76" s="73"/>
      <c r="R76" s="73"/>
      <c r="S76" s="73"/>
      <c r="T76" s="73"/>
      <c r="U76" s="73"/>
      <c r="V76" s="73"/>
      <c r="W76" s="74"/>
      <c r="X76" s="74"/>
      <c r="Y76" s="74"/>
      <c r="Z76" s="74"/>
      <c r="AA76" s="74"/>
      <c r="AB76" s="74"/>
      <c r="AC76" s="74"/>
      <c r="AD76" s="74"/>
      <c r="AE76" s="74"/>
      <c r="AF76" s="74"/>
      <c r="AG76" s="74"/>
      <c r="AH76" s="74"/>
      <c r="AI76" s="100" t="str">
        <f t="shared" si="21"/>
        <v/>
      </c>
      <c r="AJ76" s="101" t="str">
        <f t="shared" si="22"/>
        <v>_Offer-&lt;Choose One&gt;_Part-</v>
      </c>
      <c r="AK76" s="101" t="str">
        <f t="shared" si="23"/>
        <v>_Offer-&lt;Choose One&gt;</v>
      </c>
      <c r="AL76" s="101" t="str">
        <f>IF(B76&lt;&gt;"&lt;Choose One&gt;",'Participant Information'!SmallBusiness,"N/A")</f>
        <v>N/A</v>
      </c>
      <c r="AM76" s="101" t="str">
        <f>IF(B76&lt;&gt;"&lt;Choose One&gt;",'Participant Information'!Terminated,"N/A")</f>
        <v>N/A</v>
      </c>
      <c r="AN76" s="101" t="str">
        <f>IF(B76&lt;&gt;"&lt;Choose One&gt;",'Participant Information'!NotSigned,"N/A")</f>
        <v>N/A</v>
      </c>
      <c r="AO76" s="101" t="str">
        <f>IF(B76&lt;&gt;"&lt;Choose One&gt;",[0]!Bidder75,"N/A")</f>
        <v>N/A</v>
      </c>
      <c r="AP76" s="101" t="str">
        <f>IF(B76&lt;&gt;"&lt;Choose One&gt;",[0]!Bidder95,"N/A")</f>
        <v>N/A</v>
      </c>
      <c r="AQ76" s="58">
        <f t="shared" si="9"/>
        <v>0</v>
      </c>
      <c r="AR76" s="102">
        <f>SUMPRODUCT(K76:V76,W76:AH76,'RA Prices_No Inputs Required'!$C$26:$N$26)*(1+AQ76)</f>
        <v>0</v>
      </c>
      <c r="AS76" s="103">
        <f>SUMPRODUCT(K76:V76,'RA Prices_No Inputs Required'!$C$9:$N$9,'RA Prices_No Inputs Required'!$C$26:$N$26)*1.09</f>
        <v>0</v>
      </c>
      <c r="AT76" s="180">
        <f ca="1">IF(BD76="-",0,SUMPRODUCT(K76:V76,'RA Prices_No Inputs Required'!$C$9:$N$9,
OFFSET('RA Prices_No Inputs Required'!$B$15,MATCH(BD76,'RA Prices_No Inputs Required'!$B$16:$B$22,0),1,1,12)-1,
'RA Prices_No Inputs Required'!$C$26:$N$26))</f>
        <v>0</v>
      </c>
      <c r="AU76" s="102">
        <f>IF(BA76="Flex",SUMPRODUCT(K76:V76,'RA Prices_No Inputs Required'!$C$12:$N$12,'RA Prices_No Inputs Required'!$C$26:$N$26),0)</f>
        <v>0</v>
      </c>
      <c r="AV76" s="104">
        <f t="shared" ca="1" si="24"/>
        <v>0</v>
      </c>
      <c r="AW76" s="105">
        <f>SUMPRODUCT(K76:V76,'RA Prices_No Inputs Required'!$C$26:$N$26)</f>
        <v>0</v>
      </c>
      <c r="AX76" s="110">
        <f t="shared" si="10"/>
        <v>0</v>
      </c>
      <c r="AY76" s="111">
        <f t="shared" si="11"/>
        <v>0</v>
      </c>
      <c r="AZ76" t="str">
        <f t="shared" si="17"/>
        <v>&lt;C</v>
      </c>
      <c r="BA76" s="36" t="str">
        <f t="shared" si="18"/>
        <v>-</v>
      </c>
      <c r="BB76" s="36" t="str">
        <f t="shared" si="19"/>
        <v>-</v>
      </c>
      <c r="BC76" s="36" t="str">
        <f t="shared" si="20"/>
        <v>-</v>
      </c>
      <c r="BD76" s="36" t="str">
        <f t="shared" si="12"/>
        <v>-</v>
      </c>
      <c r="BQ76" s="36" t="s">
        <v>58</v>
      </c>
      <c r="BR76" s="36" t="s">
        <v>58</v>
      </c>
    </row>
    <row r="77" spans="1:70">
      <c r="A77" s="48"/>
      <c r="B77" s="72" t="s">
        <v>58</v>
      </c>
      <c r="C77" s="72"/>
      <c r="D77" s="72" t="s">
        <v>58</v>
      </c>
      <c r="E77" s="85"/>
      <c r="F77" s="72" t="s">
        <v>58</v>
      </c>
      <c r="G77" s="75" t="s">
        <v>58</v>
      </c>
      <c r="H77" s="72"/>
      <c r="I77" s="72"/>
      <c r="J77" s="76">
        <f t="shared" si="8"/>
        <v>0</v>
      </c>
      <c r="K77" s="73"/>
      <c r="L77" s="73"/>
      <c r="M77" s="73"/>
      <c r="N77" s="73"/>
      <c r="O77" s="73"/>
      <c r="P77" s="73"/>
      <c r="Q77" s="73"/>
      <c r="R77" s="73"/>
      <c r="S77" s="73"/>
      <c r="T77" s="73"/>
      <c r="U77" s="73"/>
      <c r="V77" s="73"/>
      <c r="W77" s="74"/>
      <c r="X77" s="74"/>
      <c r="Y77" s="74"/>
      <c r="Z77" s="74"/>
      <c r="AA77" s="74"/>
      <c r="AB77" s="74"/>
      <c r="AC77" s="74"/>
      <c r="AD77" s="74"/>
      <c r="AE77" s="74"/>
      <c r="AF77" s="74"/>
      <c r="AG77" s="74"/>
      <c r="AH77" s="74"/>
      <c r="AI77" s="100" t="str">
        <f t="shared" si="21"/>
        <v/>
      </c>
      <c r="AJ77" s="101" t="str">
        <f t="shared" si="22"/>
        <v>_Offer-&lt;Choose One&gt;_Part-</v>
      </c>
      <c r="AK77" s="101" t="str">
        <f t="shared" si="23"/>
        <v>_Offer-&lt;Choose One&gt;</v>
      </c>
      <c r="AL77" s="101" t="str">
        <f>IF(B77&lt;&gt;"&lt;Choose One&gt;",'Participant Information'!SmallBusiness,"N/A")</f>
        <v>N/A</v>
      </c>
      <c r="AM77" s="101" t="str">
        <f>IF(B77&lt;&gt;"&lt;Choose One&gt;",'Participant Information'!Terminated,"N/A")</f>
        <v>N/A</v>
      </c>
      <c r="AN77" s="101" t="str">
        <f>IF(B77&lt;&gt;"&lt;Choose One&gt;",'Participant Information'!NotSigned,"N/A")</f>
        <v>N/A</v>
      </c>
      <c r="AO77" s="101" t="str">
        <f>IF(B77&lt;&gt;"&lt;Choose One&gt;",[0]!Bidder75,"N/A")</f>
        <v>N/A</v>
      </c>
      <c r="AP77" s="101" t="str">
        <f>IF(B77&lt;&gt;"&lt;Choose One&gt;",[0]!Bidder95,"N/A")</f>
        <v>N/A</v>
      </c>
      <c r="AQ77" s="58">
        <f t="shared" si="9"/>
        <v>0</v>
      </c>
      <c r="AR77" s="102">
        <f>SUMPRODUCT(K77:V77,W77:AH77,'RA Prices_No Inputs Required'!$C$26:$N$26)*(1+AQ77)</f>
        <v>0</v>
      </c>
      <c r="AS77" s="103">
        <f>SUMPRODUCT(K77:V77,'RA Prices_No Inputs Required'!$C$9:$N$9,'RA Prices_No Inputs Required'!$C$26:$N$26)*1.09</f>
        <v>0</v>
      </c>
      <c r="AT77" s="180">
        <f ca="1">IF(BD77="-",0,SUMPRODUCT(K77:V77,'RA Prices_No Inputs Required'!$C$9:$N$9,
OFFSET('RA Prices_No Inputs Required'!$B$15,MATCH(BD77,'RA Prices_No Inputs Required'!$B$16:$B$22,0),1,1,12)-1,
'RA Prices_No Inputs Required'!$C$26:$N$26))</f>
        <v>0</v>
      </c>
      <c r="AU77" s="102">
        <f>IF(BA77="Flex",SUMPRODUCT(K77:V77,'RA Prices_No Inputs Required'!$C$12:$N$12,'RA Prices_No Inputs Required'!$C$26:$N$26),0)</f>
        <v>0</v>
      </c>
      <c r="AV77" s="104">
        <f t="shared" ca="1" si="24"/>
        <v>0</v>
      </c>
      <c r="AW77" s="105">
        <f>SUMPRODUCT(K77:V77,'RA Prices_No Inputs Required'!$C$26:$N$26)</f>
        <v>0</v>
      </c>
      <c r="AX77" s="110">
        <f t="shared" si="10"/>
        <v>0</v>
      </c>
      <c r="AY77" s="111">
        <f t="shared" si="11"/>
        <v>0</v>
      </c>
      <c r="AZ77" t="str">
        <f t="shared" si="17"/>
        <v>&lt;C</v>
      </c>
      <c r="BA77" s="36" t="str">
        <f t="shared" si="18"/>
        <v>-</v>
      </c>
      <c r="BB77" s="36" t="str">
        <f t="shared" si="19"/>
        <v>-</v>
      </c>
      <c r="BC77" s="36" t="str">
        <f t="shared" si="20"/>
        <v>-</v>
      </c>
      <c r="BD77" s="36" t="str">
        <f t="shared" si="12"/>
        <v>-</v>
      </c>
      <c r="BQ77" s="36" t="s">
        <v>58</v>
      </c>
      <c r="BR77" s="36" t="s">
        <v>58</v>
      </c>
    </row>
    <row r="78" spans="1:70">
      <c r="A78" s="48"/>
      <c r="B78" s="72" t="s">
        <v>58</v>
      </c>
      <c r="C78" s="72"/>
      <c r="D78" s="72" t="s">
        <v>58</v>
      </c>
      <c r="E78" s="85"/>
      <c r="F78" s="72" t="s">
        <v>58</v>
      </c>
      <c r="G78" s="75" t="s">
        <v>58</v>
      </c>
      <c r="H78" s="72"/>
      <c r="I78" s="72"/>
      <c r="J78" s="76">
        <f t="shared" si="8"/>
        <v>0</v>
      </c>
      <c r="K78" s="73"/>
      <c r="L78" s="73"/>
      <c r="M78" s="73"/>
      <c r="N78" s="73"/>
      <c r="O78" s="73"/>
      <c r="P78" s="73"/>
      <c r="Q78" s="73"/>
      <c r="R78" s="73"/>
      <c r="S78" s="73"/>
      <c r="T78" s="73"/>
      <c r="U78" s="73"/>
      <c r="V78" s="73"/>
      <c r="W78" s="74"/>
      <c r="X78" s="74"/>
      <c r="Y78" s="74"/>
      <c r="Z78" s="74"/>
      <c r="AA78" s="74"/>
      <c r="AB78" s="74"/>
      <c r="AC78" s="74"/>
      <c r="AD78" s="74"/>
      <c r="AE78" s="74"/>
      <c r="AF78" s="74"/>
      <c r="AG78" s="74"/>
      <c r="AH78" s="74"/>
      <c r="AI78" s="100" t="str">
        <f t="shared" si="21"/>
        <v/>
      </c>
      <c r="AJ78" s="101" t="str">
        <f t="shared" si="22"/>
        <v>_Offer-&lt;Choose One&gt;_Part-</v>
      </c>
      <c r="AK78" s="101" t="str">
        <f t="shared" si="23"/>
        <v>_Offer-&lt;Choose One&gt;</v>
      </c>
      <c r="AL78" s="101" t="str">
        <f>IF(B78&lt;&gt;"&lt;Choose One&gt;",'Participant Information'!SmallBusiness,"N/A")</f>
        <v>N/A</v>
      </c>
      <c r="AM78" s="101" t="str">
        <f>IF(B78&lt;&gt;"&lt;Choose One&gt;",'Participant Information'!Terminated,"N/A")</f>
        <v>N/A</v>
      </c>
      <c r="AN78" s="101" t="str">
        <f>IF(B78&lt;&gt;"&lt;Choose One&gt;",'Participant Information'!NotSigned,"N/A")</f>
        <v>N/A</v>
      </c>
      <c r="AO78" s="101" t="str">
        <f>IF(B78&lt;&gt;"&lt;Choose One&gt;",[0]!Bidder75,"N/A")</f>
        <v>N/A</v>
      </c>
      <c r="AP78" s="101" t="str">
        <f>IF(B78&lt;&gt;"&lt;Choose One&gt;",[0]!Bidder95,"N/A")</f>
        <v>N/A</v>
      </c>
      <c r="AQ78" s="58">
        <f t="shared" si="9"/>
        <v>0</v>
      </c>
      <c r="AR78" s="102">
        <f>SUMPRODUCT(K78:V78,W78:AH78,'RA Prices_No Inputs Required'!$C$26:$N$26)*(1+AQ78)</f>
        <v>0</v>
      </c>
      <c r="AS78" s="103">
        <f>SUMPRODUCT(K78:V78,'RA Prices_No Inputs Required'!$C$9:$N$9,'RA Prices_No Inputs Required'!$C$26:$N$26)*1.09</f>
        <v>0</v>
      </c>
      <c r="AT78" s="180">
        <f ca="1">IF(BD78="-",0,SUMPRODUCT(K78:V78,'RA Prices_No Inputs Required'!$C$9:$N$9,
OFFSET('RA Prices_No Inputs Required'!$B$15,MATCH(BD78,'RA Prices_No Inputs Required'!$B$16:$B$22,0),1,1,12)-1,
'RA Prices_No Inputs Required'!$C$26:$N$26))</f>
        <v>0</v>
      </c>
      <c r="AU78" s="102">
        <f>IF(BA78="Flex",SUMPRODUCT(K78:V78,'RA Prices_No Inputs Required'!$C$12:$N$12,'RA Prices_No Inputs Required'!$C$26:$N$26),0)</f>
        <v>0</v>
      </c>
      <c r="AV78" s="104">
        <f t="shared" ca="1" si="24"/>
        <v>0</v>
      </c>
      <c r="AW78" s="105">
        <f>SUMPRODUCT(K78:V78,'RA Prices_No Inputs Required'!$C$26:$N$26)</f>
        <v>0</v>
      </c>
      <c r="AX78" s="110">
        <f t="shared" si="10"/>
        <v>0</v>
      </c>
      <c r="AY78" s="111">
        <f t="shared" si="11"/>
        <v>0</v>
      </c>
      <c r="AZ78" t="str">
        <f t="shared" si="17"/>
        <v>&lt;C</v>
      </c>
      <c r="BA78" s="36" t="str">
        <f t="shared" si="18"/>
        <v>-</v>
      </c>
      <c r="BB78" s="36" t="str">
        <f t="shared" si="19"/>
        <v>-</v>
      </c>
      <c r="BC78" s="36" t="str">
        <f t="shared" si="20"/>
        <v>-</v>
      </c>
      <c r="BD78" s="36" t="str">
        <f t="shared" si="12"/>
        <v>-</v>
      </c>
      <c r="BQ78" s="36" t="s">
        <v>58</v>
      </c>
      <c r="BR78" s="36" t="s">
        <v>58</v>
      </c>
    </row>
    <row r="79" spans="1:70">
      <c r="A79" s="48"/>
      <c r="B79" s="72" t="s">
        <v>58</v>
      </c>
      <c r="C79" s="72"/>
      <c r="D79" s="72" t="s">
        <v>58</v>
      </c>
      <c r="E79" s="85"/>
      <c r="F79" s="72" t="s">
        <v>58</v>
      </c>
      <c r="G79" s="75" t="s">
        <v>58</v>
      </c>
      <c r="H79" s="72"/>
      <c r="I79" s="72"/>
      <c r="J79" s="76">
        <f t="shared" si="8"/>
        <v>0</v>
      </c>
      <c r="K79" s="73"/>
      <c r="L79" s="73"/>
      <c r="M79" s="73"/>
      <c r="N79" s="73"/>
      <c r="O79" s="73"/>
      <c r="P79" s="73"/>
      <c r="Q79" s="73"/>
      <c r="R79" s="73"/>
      <c r="S79" s="73"/>
      <c r="T79" s="73"/>
      <c r="U79" s="73"/>
      <c r="V79" s="73"/>
      <c r="W79" s="74"/>
      <c r="X79" s="74"/>
      <c r="Y79" s="74"/>
      <c r="Z79" s="74"/>
      <c r="AA79" s="74"/>
      <c r="AB79" s="74"/>
      <c r="AC79" s="74"/>
      <c r="AD79" s="74"/>
      <c r="AE79" s="74"/>
      <c r="AF79" s="74"/>
      <c r="AG79" s="74"/>
      <c r="AH79" s="74"/>
      <c r="AI79" s="100" t="str">
        <f t="shared" si="21"/>
        <v/>
      </c>
      <c r="AJ79" s="101" t="str">
        <f t="shared" si="22"/>
        <v>_Offer-&lt;Choose One&gt;_Part-</v>
      </c>
      <c r="AK79" s="101" t="str">
        <f t="shared" si="23"/>
        <v>_Offer-&lt;Choose One&gt;</v>
      </c>
      <c r="AL79" s="101" t="str">
        <f>IF(B79&lt;&gt;"&lt;Choose One&gt;",'Participant Information'!SmallBusiness,"N/A")</f>
        <v>N/A</v>
      </c>
      <c r="AM79" s="101" t="str">
        <f>IF(B79&lt;&gt;"&lt;Choose One&gt;",'Participant Information'!Terminated,"N/A")</f>
        <v>N/A</v>
      </c>
      <c r="AN79" s="101" t="str">
        <f>IF(B79&lt;&gt;"&lt;Choose One&gt;",'Participant Information'!NotSigned,"N/A")</f>
        <v>N/A</v>
      </c>
      <c r="AO79" s="101" t="str">
        <f>IF(B79&lt;&gt;"&lt;Choose One&gt;",[0]!Bidder75,"N/A")</f>
        <v>N/A</v>
      </c>
      <c r="AP79" s="101" t="str">
        <f>IF(B79&lt;&gt;"&lt;Choose One&gt;",[0]!Bidder95,"N/A")</f>
        <v>N/A</v>
      </c>
      <c r="AQ79" s="58">
        <f t="shared" si="9"/>
        <v>0</v>
      </c>
      <c r="AR79" s="102">
        <f>SUMPRODUCT(K79:V79,W79:AH79,'RA Prices_No Inputs Required'!$C$26:$N$26)*(1+AQ79)</f>
        <v>0</v>
      </c>
      <c r="AS79" s="103">
        <f>SUMPRODUCT(K79:V79,'RA Prices_No Inputs Required'!$C$9:$N$9,'RA Prices_No Inputs Required'!$C$26:$N$26)*1.09</f>
        <v>0</v>
      </c>
      <c r="AT79" s="180">
        <f ca="1">IF(BD79="-",0,SUMPRODUCT(K79:V79,'RA Prices_No Inputs Required'!$C$9:$N$9,
OFFSET('RA Prices_No Inputs Required'!$B$15,MATCH(BD79,'RA Prices_No Inputs Required'!$B$16:$B$22,0),1,1,12)-1,
'RA Prices_No Inputs Required'!$C$26:$N$26))</f>
        <v>0</v>
      </c>
      <c r="AU79" s="102">
        <f>IF(BA79="Flex",SUMPRODUCT(K79:V79,'RA Prices_No Inputs Required'!$C$12:$N$12,'RA Prices_No Inputs Required'!$C$26:$N$26),0)</f>
        <v>0</v>
      </c>
      <c r="AV79" s="104">
        <f t="shared" ca="1" si="24"/>
        <v>0</v>
      </c>
      <c r="AW79" s="105">
        <f>SUMPRODUCT(K79:V79,'RA Prices_No Inputs Required'!$C$26:$N$26)</f>
        <v>0</v>
      </c>
      <c r="AX79" s="110">
        <f t="shared" si="10"/>
        <v>0</v>
      </c>
      <c r="AY79" s="111">
        <f t="shared" si="11"/>
        <v>0</v>
      </c>
      <c r="AZ79" t="str">
        <f t="shared" si="17"/>
        <v>&lt;C</v>
      </c>
      <c r="BA79" s="36" t="str">
        <f t="shared" si="18"/>
        <v>-</v>
      </c>
      <c r="BB79" s="36" t="str">
        <f t="shared" si="19"/>
        <v>-</v>
      </c>
      <c r="BC79" s="36" t="str">
        <f t="shared" si="20"/>
        <v>-</v>
      </c>
      <c r="BD79" s="36" t="str">
        <f t="shared" si="12"/>
        <v>-</v>
      </c>
      <c r="BQ79" s="36" t="s">
        <v>58</v>
      </c>
      <c r="BR79" s="36" t="s">
        <v>58</v>
      </c>
    </row>
    <row r="80" spans="1:70">
      <c r="A80" s="48"/>
      <c r="B80" s="72" t="s">
        <v>58</v>
      </c>
      <c r="C80" s="72"/>
      <c r="D80" s="72" t="s">
        <v>58</v>
      </c>
      <c r="E80" s="85"/>
      <c r="F80" s="72" t="s">
        <v>58</v>
      </c>
      <c r="G80" s="75" t="s">
        <v>58</v>
      </c>
      <c r="H80" s="72"/>
      <c r="I80" s="72"/>
      <c r="J80" s="76">
        <f t="shared" si="8"/>
        <v>0</v>
      </c>
      <c r="K80" s="73"/>
      <c r="L80" s="73"/>
      <c r="M80" s="73"/>
      <c r="N80" s="73"/>
      <c r="O80" s="73"/>
      <c r="P80" s="73"/>
      <c r="Q80" s="73"/>
      <c r="R80" s="73"/>
      <c r="S80" s="73"/>
      <c r="T80" s="73"/>
      <c r="U80" s="73"/>
      <c r="V80" s="73"/>
      <c r="W80" s="74"/>
      <c r="X80" s="74"/>
      <c r="Y80" s="74"/>
      <c r="Z80" s="74"/>
      <c r="AA80" s="74"/>
      <c r="AB80" s="74"/>
      <c r="AC80" s="74"/>
      <c r="AD80" s="74"/>
      <c r="AE80" s="74"/>
      <c r="AF80" s="74"/>
      <c r="AG80" s="74"/>
      <c r="AH80" s="74"/>
      <c r="AI80" s="100" t="str">
        <f t="shared" si="21"/>
        <v/>
      </c>
      <c r="AJ80" s="101" t="str">
        <f t="shared" si="22"/>
        <v>_Offer-&lt;Choose One&gt;_Part-</v>
      </c>
      <c r="AK80" s="101" t="str">
        <f t="shared" si="23"/>
        <v>_Offer-&lt;Choose One&gt;</v>
      </c>
      <c r="AL80" s="101" t="str">
        <f>IF(B80&lt;&gt;"&lt;Choose One&gt;",'Participant Information'!SmallBusiness,"N/A")</f>
        <v>N/A</v>
      </c>
      <c r="AM80" s="101" t="str">
        <f>IF(B80&lt;&gt;"&lt;Choose One&gt;",'Participant Information'!Terminated,"N/A")</f>
        <v>N/A</v>
      </c>
      <c r="AN80" s="101" t="str">
        <f>IF(B80&lt;&gt;"&lt;Choose One&gt;",'Participant Information'!NotSigned,"N/A")</f>
        <v>N/A</v>
      </c>
      <c r="AO80" s="101" t="str">
        <f>IF(B80&lt;&gt;"&lt;Choose One&gt;",[0]!Bidder75,"N/A")</f>
        <v>N/A</v>
      </c>
      <c r="AP80" s="101" t="str">
        <f>IF(B80&lt;&gt;"&lt;Choose One&gt;",[0]!Bidder95,"N/A")</f>
        <v>N/A</v>
      </c>
      <c r="AQ80" s="58">
        <f t="shared" si="9"/>
        <v>0</v>
      </c>
      <c r="AR80" s="102">
        <f>SUMPRODUCT(K80:V80,W80:AH80,'RA Prices_No Inputs Required'!$C$26:$N$26)*(1+AQ80)</f>
        <v>0</v>
      </c>
      <c r="AS80" s="103">
        <f>SUMPRODUCT(K80:V80,'RA Prices_No Inputs Required'!$C$9:$N$9,'RA Prices_No Inputs Required'!$C$26:$N$26)*1.09</f>
        <v>0</v>
      </c>
      <c r="AT80" s="180">
        <f ca="1">IF(BD80="-",0,SUMPRODUCT(K80:V80,'RA Prices_No Inputs Required'!$C$9:$N$9,
OFFSET('RA Prices_No Inputs Required'!$B$15,MATCH(BD80,'RA Prices_No Inputs Required'!$B$16:$B$22,0),1,1,12)-1,
'RA Prices_No Inputs Required'!$C$26:$N$26))</f>
        <v>0</v>
      </c>
      <c r="AU80" s="102">
        <f>IF(BA80="Flex",SUMPRODUCT(K80:V80,'RA Prices_No Inputs Required'!$C$12:$N$12,'RA Prices_No Inputs Required'!$C$26:$N$26),0)</f>
        <v>0</v>
      </c>
      <c r="AV80" s="104">
        <f t="shared" ca="1" si="24"/>
        <v>0</v>
      </c>
      <c r="AW80" s="105">
        <f>SUMPRODUCT(K80:V80,'RA Prices_No Inputs Required'!$C$26:$N$26)</f>
        <v>0</v>
      </c>
      <c r="AX80" s="110">
        <f t="shared" si="10"/>
        <v>0</v>
      </c>
      <c r="AY80" s="111">
        <f t="shared" si="11"/>
        <v>0</v>
      </c>
      <c r="AZ80" t="str">
        <f t="shared" si="17"/>
        <v>&lt;C</v>
      </c>
      <c r="BA80" s="36" t="str">
        <f t="shared" si="18"/>
        <v>-</v>
      </c>
      <c r="BB80" s="36" t="str">
        <f t="shared" si="19"/>
        <v>-</v>
      </c>
      <c r="BC80" s="36" t="str">
        <f t="shared" si="20"/>
        <v>-</v>
      </c>
      <c r="BD80" s="36" t="str">
        <f t="shared" si="12"/>
        <v>-</v>
      </c>
      <c r="BQ80" s="36" t="s">
        <v>58</v>
      </c>
      <c r="BR80" s="36" t="s">
        <v>58</v>
      </c>
    </row>
    <row r="81" spans="1:70">
      <c r="A81" s="48"/>
      <c r="B81" s="72" t="s">
        <v>58</v>
      </c>
      <c r="C81" s="72"/>
      <c r="D81" s="72" t="s">
        <v>58</v>
      </c>
      <c r="E81" s="85"/>
      <c r="F81" s="72" t="s">
        <v>58</v>
      </c>
      <c r="G81" s="75" t="s">
        <v>58</v>
      </c>
      <c r="H81" s="72"/>
      <c r="I81" s="72"/>
      <c r="J81" s="76">
        <f t="shared" si="8"/>
        <v>0</v>
      </c>
      <c r="K81" s="73"/>
      <c r="L81" s="73"/>
      <c r="M81" s="73"/>
      <c r="N81" s="73"/>
      <c r="O81" s="73"/>
      <c r="P81" s="73"/>
      <c r="Q81" s="73"/>
      <c r="R81" s="73"/>
      <c r="S81" s="73"/>
      <c r="T81" s="73"/>
      <c r="U81" s="73"/>
      <c r="V81" s="73"/>
      <c r="W81" s="74"/>
      <c r="X81" s="74"/>
      <c r="Y81" s="74"/>
      <c r="Z81" s="74"/>
      <c r="AA81" s="74"/>
      <c r="AB81" s="74"/>
      <c r="AC81" s="74"/>
      <c r="AD81" s="74"/>
      <c r="AE81" s="74"/>
      <c r="AF81" s="74"/>
      <c r="AG81" s="74"/>
      <c r="AH81" s="74"/>
      <c r="AI81" s="100" t="str">
        <f t="shared" si="21"/>
        <v/>
      </c>
      <c r="AJ81" s="101" t="str">
        <f t="shared" si="22"/>
        <v>_Offer-&lt;Choose One&gt;_Part-</v>
      </c>
      <c r="AK81" s="101" t="str">
        <f t="shared" si="23"/>
        <v>_Offer-&lt;Choose One&gt;</v>
      </c>
      <c r="AL81" s="101" t="str">
        <f>IF(B81&lt;&gt;"&lt;Choose One&gt;",'Participant Information'!SmallBusiness,"N/A")</f>
        <v>N/A</v>
      </c>
      <c r="AM81" s="101" t="str">
        <f>IF(B81&lt;&gt;"&lt;Choose One&gt;",'Participant Information'!Terminated,"N/A")</f>
        <v>N/A</v>
      </c>
      <c r="AN81" s="101" t="str">
        <f>IF(B81&lt;&gt;"&lt;Choose One&gt;",'Participant Information'!NotSigned,"N/A")</f>
        <v>N/A</v>
      </c>
      <c r="AO81" s="101" t="str">
        <f>IF(B81&lt;&gt;"&lt;Choose One&gt;",[0]!Bidder75,"N/A")</f>
        <v>N/A</v>
      </c>
      <c r="AP81" s="101" t="str">
        <f>IF(B81&lt;&gt;"&lt;Choose One&gt;",[0]!Bidder95,"N/A")</f>
        <v>N/A</v>
      </c>
      <c r="AQ81" s="58">
        <f t="shared" si="9"/>
        <v>0</v>
      </c>
      <c r="AR81" s="102">
        <f>SUMPRODUCT(K81:V81,W81:AH81,'RA Prices_No Inputs Required'!$C$26:$N$26)*(1+AQ81)</f>
        <v>0</v>
      </c>
      <c r="AS81" s="103">
        <f>SUMPRODUCT(K81:V81,'RA Prices_No Inputs Required'!$C$9:$N$9,'RA Prices_No Inputs Required'!$C$26:$N$26)*1.09</f>
        <v>0</v>
      </c>
      <c r="AT81" s="180">
        <f ca="1">IF(BD81="-",0,SUMPRODUCT(K81:V81,'RA Prices_No Inputs Required'!$C$9:$N$9,
OFFSET('RA Prices_No Inputs Required'!$B$15,MATCH(BD81,'RA Prices_No Inputs Required'!$B$16:$B$22,0),1,1,12)-1,
'RA Prices_No Inputs Required'!$C$26:$N$26))</f>
        <v>0</v>
      </c>
      <c r="AU81" s="102">
        <f>IF(BA81="Flex",SUMPRODUCT(K81:V81,'RA Prices_No Inputs Required'!$C$12:$N$12,'RA Prices_No Inputs Required'!$C$26:$N$26),0)</f>
        <v>0</v>
      </c>
      <c r="AV81" s="104">
        <f t="shared" ca="1" si="24"/>
        <v>0</v>
      </c>
      <c r="AW81" s="105">
        <f>SUMPRODUCT(K81:V81,'RA Prices_No Inputs Required'!$C$26:$N$26)</f>
        <v>0</v>
      </c>
      <c r="AX81" s="110">
        <f t="shared" si="10"/>
        <v>0</v>
      </c>
      <c r="AY81" s="111">
        <f t="shared" si="11"/>
        <v>0</v>
      </c>
      <c r="AZ81" t="str">
        <f t="shared" si="17"/>
        <v>&lt;C</v>
      </c>
      <c r="BA81" s="36" t="str">
        <f t="shared" si="18"/>
        <v>-</v>
      </c>
      <c r="BB81" s="36" t="str">
        <f t="shared" si="19"/>
        <v>-</v>
      </c>
      <c r="BC81" s="36" t="str">
        <f t="shared" si="20"/>
        <v>-</v>
      </c>
      <c r="BD81" s="36" t="str">
        <f t="shared" si="12"/>
        <v>-</v>
      </c>
      <c r="BQ81" s="36" t="s">
        <v>58</v>
      </c>
      <c r="BR81" s="36" t="s">
        <v>58</v>
      </c>
    </row>
    <row r="82" spans="1:70">
      <c r="A82" s="48"/>
      <c r="B82" s="72" t="s">
        <v>58</v>
      </c>
      <c r="C82" s="72"/>
      <c r="D82" s="72" t="s">
        <v>58</v>
      </c>
      <c r="E82" s="85"/>
      <c r="F82" s="72" t="s">
        <v>58</v>
      </c>
      <c r="G82" s="75" t="s">
        <v>58</v>
      </c>
      <c r="H82" s="72"/>
      <c r="I82" s="72"/>
      <c r="J82" s="76">
        <f t="shared" si="8"/>
        <v>0</v>
      </c>
      <c r="K82" s="73"/>
      <c r="L82" s="73"/>
      <c r="M82" s="73"/>
      <c r="N82" s="73"/>
      <c r="O82" s="73"/>
      <c r="P82" s="73"/>
      <c r="Q82" s="73"/>
      <c r="R82" s="73"/>
      <c r="S82" s="73"/>
      <c r="T82" s="73"/>
      <c r="U82" s="73"/>
      <c r="V82" s="73"/>
      <c r="W82" s="74"/>
      <c r="X82" s="74"/>
      <c r="Y82" s="74"/>
      <c r="Z82" s="74"/>
      <c r="AA82" s="74"/>
      <c r="AB82" s="74"/>
      <c r="AC82" s="74"/>
      <c r="AD82" s="74"/>
      <c r="AE82" s="74"/>
      <c r="AF82" s="74"/>
      <c r="AG82" s="74"/>
      <c r="AH82" s="74"/>
      <c r="AI82" s="100" t="str">
        <f t="shared" si="21"/>
        <v/>
      </c>
      <c r="AJ82" s="101" t="str">
        <f t="shared" si="22"/>
        <v>_Offer-&lt;Choose One&gt;_Part-</v>
      </c>
      <c r="AK82" s="101" t="str">
        <f t="shared" si="23"/>
        <v>_Offer-&lt;Choose One&gt;</v>
      </c>
      <c r="AL82" s="101" t="str">
        <f>IF(B82&lt;&gt;"&lt;Choose One&gt;",'Participant Information'!SmallBusiness,"N/A")</f>
        <v>N/A</v>
      </c>
      <c r="AM82" s="101" t="str">
        <f>IF(B82&lt;&gt;"&lt;Choose One&gt;",'Participant Information'!Terminated,"N/A")</f>
        <v>N/A</v>
      </c>
      <c r="AN82" s="101" t="str">
        <f>IF(B82&lt;&gt;"&lt;Choose One&gt;",'Participant Information'!NotSigned,"N/A")</f>
        <v>N/A</v>
      </c>
      <c r="AO82" s="101" t="str">
        <f>IF(B82&lt;&gt;"&lt;Choose One&gt;",[0]!Bidder75,"N/A")</f>
        <v>N/A</v>
      </c>
      <c r="AP82" s="101" t="str">
        <f>IF(B82&lt;&gt;"&lt;Choose One&gt;",[0]!Bidder95,"N/A")</f>
        <v>N/A</v>
      </c>
      <c r="AQ82" s="58">
        <f t="shared" si="9"/>
        <v>0</v>
      </c>
      <c r="AR82" s="102">
        <f>SUMPRODUCT(K82:V82,W82:AH82,'RA Prices_No Inputs Required'!$C$26:$N$26)*(1+AQ82)</f>
        <v>0</v>
      </c>
      <c r="AS82" s="103">
        <f>SUMPRODUCT(K82:V82,'RA Prices_No Inputs Required'!$C$9:$N$9,'RA Prices_No Inputs Required'!$C$26:$N$26)*1.09</f>
        <v>0</v>
      </c>
      <c r="AT82" s="180">
        <f ca="1">IF(BD82="-",0,SUMPRODUCT(K82:V82,'RA Prices_No Inputs Required'!$C$9:$N$9,
OFFSET('RA Prices_No Inputs Required'!$B$15,MATCH(BD82,'RA Prices_No Inputs Required'!$B$16:$B$22,0),1,1,12)-1,
'RA Prices_No Inputs Required'!$C$26:$N$26))</f>
        <v>0</v>
      </c>
      <c r="AU82" s="102">
        <f>IF(BA82="Flex",SUMPRODUCT(K82:V82,'RA Prices_No Inputs Required'!$C$12:$N$12,'RA Prices_No Inputs Required'!$C$26:$N$26),0)</f>
        <v>0</v>
      </c>
      <c r="AV82" s="104">
        <f t="shared" ca="1" si="24"/>
        <v>0</v>
      </c>
      <c r="AW82" s="105">
        <f>SUMPRODUCT(K82:V82,'RA Prices_No Inputs Required'!$C$26:$N$26)</f>
        <v>0</v>
      </c>
      <c r="AX82" s="110">
        <f t="shared" si="10"/>
        <v>0</v>
      </c>
      <c r="AY82" s="111">
        <f t="shared" si="11"/>
        <v>0</v>
      </c>
      <c r="AZ82" t="str">
        <f t="shared" si="17"/>
        <v>&lt;C</v>
      </c>
      <c r="BA82" s="36" t="str">
        <f t="shared" si="18"/>
        <v>-</v>
      </c>
      <c r="BB82" s="36" t="str">
        <f t="shared" si="19"/>
        <v>-</v>
      </c>
      <c r="BC82" s="36" t="str">
        <f t="shared" si="20"/>
        <v>-</v>
      </c>
      <c r="BD82" s="36" t="str">
        <f t="shared" si="12"/>
        <v>-</v>
      </c>
      <c r="BQ82" s="36" t="s">
        <v>58</v>
      </c>
      <c r="BR82" s="36" t="s">
        <v>58</v>
      </c>
    </row>
    <row r="83" spans="1:70">
      <c r="A83" s="48"/>
      <c r="B83" s="72" t="s">
        <v>58</v>
      </c>
      <c r="C83" s="72"/>
      <c r="D83" s="72" t="s">
        <v>58</v>
      </c>
      <c r="E83" s="85"/>
      <c r="F83" s="72" t="s">
        <v>58</v>
      </c>
      <c r="G83" s="75" t="s">
        <v>58</v>
      </c>
      <c r="H83" s="72"/>
      <c r="I83" s="72"/>
      <c r="J83" s="76">
        <f t="shared" si="8"/>
        <v>0</v>
      </c>
      <c r="K83" s="73"/>
      <c r="L83" s="73"/>
      <c r="M83" s="73"/>
      <c r="N83" s="73"/>
      <c r="O83" s="73"/>
      <c r="P83" s="73"/>
      <c r="Q83" s="73"/>
      <c r="R83" s="73"/>
      <c r="S83" s="73"/>
      <c r="T83" s="73"/>
      <c r="U83" s="73"/>
      <c r="V83" s="73"/>
      <c r="W83" s="74"/>
      <c r="X83" s="74"/>
      <c r="Y83" s="74"/>
      <c r="Z83" s="74"/>
      <c r="AA83" s="74"/>
      <c r="AB83" s="74"/>
      <c r="AC83" s="74"/>
      <c r="AD83" s="74"/>
      <c r="AE83" s="74"/>
      <c r="AF83" s="74"/>
      <c r="AG83" s="74"/>
      <c r="AH83" s="74"/>
      <c r="AI83" s="100" t="str">
        <f t="shared" si="21"/>
        <v/>
      </c>
      <c r="AJ83" s="101" t="str">
        <f t="shared" si="22"/>
        <v>_Offer-&lt;Choose One&gt;_Part-</v>
      </c>
      <c r="AK83" s="101" t="str">
        <f t="shared" si="23"/>
        <v>_Offer-&lt;Choose One&gt;</v>
      </c>
      <c r="AL83" s="101" t="str">
        <f>IF(B83&lt;&gt;"&lt;Choose One&gt;",'Participant Information'!SmallBusiness,"N/A")</f>
        <v>N/A</v>
      </c>
      <c r="AM83" s="101" t="str">
        <f>IF(B83&lt;&gt;"&lt;Choose One&gt;",'Participant Information'!Terminated,"N/A")</f>
        <v>N/A</v>
      </c>
      <c r="AN83" s="101" t="str">
        <f>IF(B83&lt;&gt;"&lt;Choose One&gt;",'Participant Information'!NotSigned,"N/A")</f>
        <v>N/A</v>
      </c>
      <c r="AO83" s="101" t="str">
        <f>IF(B83&lt;&gt;"&lt;Choose One&gt;",[0]!Bidder75,"N/A")</f>
        <v>N/A</v>
      </c>
      <c r="AP83" s="101" t="str">
        <f>IF(B83&lt;&gt;"&lt;Choose One&gt;",[0]!Bidder95,"N/A")</f>
        <v>N/A</v>
      </c>
      <c r="AQ83" s="58">
        <f t="shared" si="9"/>
        <v>0</v>
      </c>
      <c r="AR83" s="102">
        <f>SUMPRODUCT(K83:V83,W83:AH83,'RA Prices_No Inputs Required'!$C$26:$N$26)*(1+AQ83)</f>
        <v>0</v>
      </c>
      <c r="AS83" s="103">
        <f>SUMPRODUCT(K83:V83,'RA Prices_No Inputs Required'!$C$9:$N$9,'RA Prices_No Inputs Required'!$C$26:$N$26)*1.09</f>
        <v>0</v>
      </c>
      <c r="AT83" s="180">
        <f ca="1">IF(BD83="-",0,SUMPRODUCT(K83:V83,'RA Prices_No Inputs Required'!$C$9:$N$9,
OFFSET('RA Prices_No Inputs Required'!$B$15,MATCH(BD83,'RA Prices_No Inputs Required'!$B$16:$B$22,0),1,1,12)-1,
'RA Prices_No Inputs Required'!$C$26:$N$26))</f>
        <v>0</v>
      </c>
      <c r="AU83" s="102">
        <f>IF(BA83="Flex",SUMPRODUCT(K83:V83,'RA Prices_No Inputs Required'!$C$12:$N$12,'RA Prices_No Inputs Required'!$C$26:$N$26),0)</f>
        <v>0</v>
      </c>
      <c r="AV83" s="104">
        <f t="shared" ca="1" si="24"/>
        <v>0</v>
      </c>
      <c r="AW83" s="105">
        <f>SUMPRODUCT(K83:V83,'RA Prices_No Inputs Required'!$C$26:$N$26)</f>
        <v>0</v>
      </c>
      <c r="AX83" s="110">
        <f t="shared" si="10"/>
        <v>0</v>
      </c>
      <c r="AY83" s="111">
        <f t="shared" si="11"/>
        <v>0</v>
      </c>
      <c r="AZ83" t="str">
        <f t="shared" si="17"/>
        <v>&lt;C</v>
      </c>
      <c r="BA83" s="36" t="str">
        <f t="shared" si="18"/>
        <v>-</v>
      </c>
      <c r="BB83" s="36" t="str">
        <f t="shared" si="19"/>
        <v>-</v>
      </c>
      <c r="BC83" s="36" t="str">
        <f t="shared" si="20"/>
        <v>-</v>
      </c>
      <c r="BD83" s="36" t="str">
        <f t="shared" si="12"/>
        <v>-</v>
      </c>
      <c r="BQ83" s="36" t="s">
        <v>58</v>
      </c>
      <c r="BR83" s="36" t="s">
        <v>58</v>
      </c>
    </row>
    <row r="84" spans="1:70">
      <c r="A84" s="48"/>
      <c r="B84" s="72" t="s">
        <v>58</v>
      </c>
      <c r="C84" s="72"/>
      <c r="D84" s="72" t="s">
        <v>58</v>
      </c>
      <c r="E84" s="85"/>
      <c r="F84" s="72" t="s">
        <v>58</v>
      </c>
      <c r="G84" s="75" t="s">
        <v>58</v>
      </c>
      <c r="H84" s="72"/>
      <c r="I84" s="72"/>
      <c r="J84" s="76">
        <f>H84+I84</f>
        <v>0</v>
      </c>
      <c r="K84" s="73"/>
      <c r="L84" s="73"/>
      <c r="M84" s="73"/>
      <c r="N84" s="73"/>
      <c r="O84" s="73"/>
      <c r="P84" s="73"/>
      <c r="Q84" s="73"/>
      <c r="R84" s="73"/>
      <c r="S84" s="73"/>
      <c r="T84" s="73"/>
      <c r="U84" s="73"/>
      <c r="V84" s="73"/>
      <c r="W84" s="74"/>
      <c r="X84" s="74"/>
      <c r="Y84" s="74"/>
      <c r="Z84" s="74"/>
      <c r="AA84" s="74"/>
      <c r="AB84" s="74"/>
      <c r="AC84" s="74"/>
      <c r="AD84" s="74"/>
      <c r="AE84" s="74"/>
      <c r="AF84" s="74"/>
      <c r="AG84" s="74"/>
      <c r="AH84" s="74"/>
      <c r="AI84" s="100" t="str">
        <f t="shared" si="21"/>
        <v/>
      </c>
      <c r="AJ84" s="101" t="str">
        <f t="shared" si="22"/>
        <v>_Offer-&lt;Choose One&gt;_Part-</v>
      </c>
      <c r="AK84" s="101" t="str">
        <f t="shared" si="23"/>
        <v>_Offer-&lt;Choose One&gt;</v>
      </c>
      <c r="AL84" s="101" t="str">
        <f>IF(B84&lt;&gt;"&lt;Choose One&gt;",'Participant Information'!SmallBusiness,"N/A")</f>
        <v>N/A</v>
      </c>
      <c r="AM84" s="101" t="str">
        <f>IF(B84&lt;&gt;"&lt;Choose One&gt;",'Participant Information'!Terminated,"N/A")</f>
        <v>N/A</v>
      </c>
      <c r="AN84" s="101" t="str">
        <f>IF(B84&lt;&gt;"&lt;Choose One&gt;",'Participant Information'!NotSigned,"N/A")</f>
        <v>N/A</v>
      </c>
      <c r="AO84" s="101" t="str">
        <f>IF(B84&lt;&gt;"&lt;Choose One&gt;",[0]!Bidder75,"N/A")</f>
        <v>N/A</v>
      </c>
      <c r="AP84" s="101" t="str">
        <f>IF(B84&lt;&gt;"&lt;Choose One&gt;",[0]!Bidder95,"N/A")</f>
        <v>N/A</v>
      </c>
      <c r="AQ84" s="58">
        <f t="shared" si="9"/>
        <v>0</v>
      </c>
      <c r="AR84" s="102">
        <f>SUMPRODUCT(K84:V84,W84:AH84,'RA Prices_No Inputs Required'!$C$26:$N$26)*(1+AQ84)</f>
        <v>0</v>
      </c>
      <c r="AS84" s="103">
        <f>SUMPRODUCT(K84:V84,'RA Prices_No Inputs Required'!$C$9:$N$9,'RA Prices_No Inputs Required'!$C$26:$N$26)*1.09</f>
        <v>0</v>
      </c>
      <c r="AT84" s="180">
        <f ca="1">IF(BD84="-",0,SUMPRODUCT(K84:V84,'RA Prices_No Inputs Required'!$C$9:$N$9,
OFFSET('RA Prices_No Inputs Required'!$B$15,MATCH(BD84,'RA Prices_No Inputs Required'!$B$16:$B$22,0),1,1,12)-1,
'RA Prices_No Inputs Required'!$C$26:$N$26))</f>
        <v>0</v>
      </c>
      <c r="AU84" s="102">
        <f>IF(BA84="Flex",SUMPRODUCT(K84:V84,'RA Prices_No Inputs Required'!$C$12:$N$12,'RA Prices_No Inputs Required'!$C$26:$N$26),0)</f>
        <v>0</v>
      </c>
      <c r="AV84" s="104">
        <f t="shared" ca="1" si="24"/>
        <v>0</v>
      </c>
      <c r="AW84" s="105">
        <f>SUMPRODUCT(K84:V84,'RA Prices_No Inputs Required'!$C$26:$N$26)</f>
        <v>0</v>
      </c>
      <c r="AX84" s="110">
        <f t="shared" si="10"/>
        <v>0</v>
      </c>
      <c r="AY84" s="111">
        <f t="shared" si="11"/>
        <v>0</v>
      </c>
      <c r="AZ84" t="str">
        <f t="shared" si="17"/>
        <v>&lt;C</v>
      </c>
      <c r="BA84" s="36" t="str">
        <f t="shared" si="18"/>
        <v>-</v>
      </c>
      <c r="BB84" s="36" t="str">
        <f t="shared" si="19"/>
        <v>-</v>
      </c>
      <c r="BC84" s="36" t="str">
        <f t="shared" si="20"/>
        <v>-</v>
      </c>
      <c r="BD84" s="36" t="str">
        <f t="shared" si="12"/>
        <v>-</v>
      </c>
      <c r="BQ84" s="36" t="s">
        <v>58</v>
      </c>
      <c r="BR84" s="36" t="s">
        <v>58</v>
      </c>
    </row>
    <row r="85" spans="1:70">
      <c r="A85" s="48"/>
      <c r="B85" s="72" t="s">
        <v>58</v>
      </c>
      <c r="C85" s="72"/>
      <c r="D85" s="72" t="s">
        <v>58</v>
      </c>
      <c r="E85" s="85"/>
      <c r="F85" s="72" t="s">
        <v>58</v>
      </c>
      <c r="G85" s="75" t="s">
        <v>58</v>
      </c>
      <c r="H85" s="72"/>
      <c r="I85" s="72"/>
      <c r="J85" s="76">
        <f>H85+I85</f>
        <v>0</v>
      </c>
      <c r="K85" s="73"/>
      <c r="L85" s="73"/>
      <c r="M85" s="73"/>
      <c r="N85" s="73"/>
      <c r="O85" s="73"/>
      <c r="P85" s="73"/>
      <c r="Q85" s="73"/>
      <c r="R85" s="73"/>
      <c r="S85" s="73"/>
      <c r="T85" s="73"/>
      <c r="U85" s="73"/>
      <c r="V85" s="73"/>
      <c r="W85" s="74"/>
      <c r="X85" s="74"/>
      <c r="Y85" s="74"/>
      <c r="Z85" s="74"/>
      <c r="AA85" s="74"/>
      <c r="AB85" s="74"/>
      <c r="AC85" s="74"/>
      <c r="AD85" s="74"/>
      <c r="AE85" s="74"/>
      <c r="AF85" s="74"/>
      <c r="AG85" s="74"/>
      <c r="AH85" s="74"/>
      <c r="AI85" s="100" t="str">
        <f t="shared" si="21"/>
        <v/>
      </c>
      <c r="AJ85" s="101" t="str">
        <f t="shared" si="22"/>
        <v>_Offer-&lt;Choose One&gt;_Part-</v>
      </c>
      <c r="AK85" s="101" t="str">
        <f t="shared" si="23"/>
        <v>_Offer-&lt;Choose One&gt;</v>
      </c>
      <c r="AL85" s="101" t="str">
        <f>IF(B85&lt;&gt;"&lt;Choose One&gt;",'Participant Information'!SmallBusiness,"N/A")</f>
        <v>N/A</v>
      </c>
      <c r="AM85" s="101" t="str">
        <f>IF(B85&lt;&gt;"&lt;Choose One&gt;",'Participant Information'!Terminated,"N/A")</f>
        <v>N/A</v>
      </c>
      <c r="AN85" s="101" t="str">
        <f>IF(B85&lt;&gt;"&lt;Choose One&gt;",'Participant Information'!NotSigned,"N/A")</f>
        <v>N/A</v>
      </c>
      <c r="AO85" s="101" t="str">
        <f>IF(B85&lt;&gt;"&lt;Choose One&gt;",[0]!Bidder75,"N/A")</f>
        <v>N/A</v>
      </c>
      <c r="AP85" s="101" t="str">
        <f>IF(B85&lt;&gt;"&lt;Choose One&gt;",[0]!Bidder95,"N/A")</f>
        <v>N/A</v>
      </c>
      <c r="AQ85" s="58">
        <f t="shared" si="9"/>
        <v>0</v>
      </c>
      <c r="AR85" s="102">
        <f>SUMPRODUCT(K85:V85,W85:AH85,'RA Prices_No Inputs Required'!$C$26:$N$26)*(1+AQ85)</f>
        <v>0</v>
      </c>
      <c r="AS85" s="103">
        <f>SUMPRODUCT(K85:V85,'RA Prices_No Inputs Required'!$C$9:$N$9,'RA Prices_No Inputs Required'!$C$26:$N$26)*1.09</f>
        <v>0</v>
      </c>
      <c r="AT85" s="180">
        <f ca="1">IF(BD85="-",0,SUMPRODUCT(K85:V85,'RA Prices_No Inputs Required'!$C$9:$N$9,
OFFSET('RA Prices_No Inputs Required'!$B$15,MATCH(BD85,'RA Prices_No Inputs Required'!$B$16:$B$22,0),1,1,12)-1,
'RA Prices_No Inputs Required'!$C$26:$N$26))</f>
        <v>0</v>
      </c>
      <c r="AU85" s="102">
        <f>IF(BA85="Flex",SUMPRODUCT(K85:V85,'RA Prices_No Inputs Required'!$C$12:$N$12,'RA Prices_No Inputs Required'!$C$26:$N$26),0)</f>
        <v>0</v>
      </c>
      <c r="AV85" s="104">
        <f t="shared" ca="1" si="24"/>
        <v>0</v>
      </c>
      <c r="AW85" s="105">
        <f>SUMPRODUCT(K85:V85,'RA Prices_No Inputs Required'!$C$26:$N$26)</f>
        <v>0</v>
      </c>
      <c r="AX85" s="110">
        <f t="shared" si="10"/>
        <v>0</v>
      </c>
      <c r="AY85" s="111">
        <f t="shared" si="11"/>
        <v>0</v>
      </c>
      <c r="AZ85" t="str">
        <f t="shared" si="17"/>
        <v>&lt;C</v>
      </c>
      <c r="BA85" s="36" t="str">
        <f t="shared" si="18"/>
        <v>-</v>
      </c>
      <c r="BB85" s="36" t="str">
        <f t="shared" si="19"/>
        <v>-</v>
      </c>
      <c r="BC85" s="36" t="str">
        <f t="shared" si="20"/>
        <v>-</v>
      </c>
      <c r="BD85" s="36" t="str">
        <f t="shared" si="12"/>
        <v>-</v>
      </c>
      <c r="BQ85" s="36" t="s">
        <v>58</v>
      </c>
      <c r="BR85" s="36" t="s">
        <v>58</v>
      </c>
    </row>
    <row r="86" spans="1:70">
      <c r="A86" s="48"/>
      <c r="B86" s="72" t="s">
        <v>58</v>
      </c>
      <c r="C86" s="72"/>
      <c r="D86" s="72" t="s">
        <v>58</v>
      </c>
      <c r="E86" s="85"/>
      <c r="F86" s="72" t="s">
        <v>58</v>
      </c>
      <c r="G86" s="75" t="s">
        <v>58</v>
      </c>
      <c r="H86" s="72"/>
      <c r="I86" s="72"/>
      <c r="J86" s="76">
        <f>H86+I86</f>
        <v>0</v>
      </c>
      <c r="K86" s="73"/>
      <c r="L86" s="73"/>
      <c r="M86" s="73"/>
      <c r="N86" s="73"/>
      <c r="O86" s="73"/>
      <c r="P86" s="73"/>
      <c r="Q86" s="73"/>
      <c r="R86" s="73"/>
      <c r="S86" s="73"/>
      <c r="T86" s="73"/>
      <c r="U86" s="73"/>
      <c r="V86" s="73"/>
      <c r="W86" s="74"/>
      <c r="X86" s="74"/>
      <c r="Y86" s="74"/>
      <c r="Z86" s="74"/>
      <c r="AA86" s="74"/>
      <c r="AB86" s="74"/>
      <c r="AC86" s="74"/>
      <c r="AD86" s="74"/>
      <c r="AE86" s="74"/>
      <c r="AF86" s="74"/>
      <c r="AG86" s="74"/>
      <c r="AH86" s="74"/>
      <c r="AI86" s="100" t="str">
        <f t="shared" si="21"/>
        <v/>
      </c>
      <c r="AJ86" s="101" t="str">
        <f t="shared" si="22"/>
        <v>_Offer-&lt;Choose One&gt;_Part-</v>
      </c>
      <c r="AK86" s="101" t="str">
        <f t="shared" si="23"/>
        <v>_Offer-&lt;Choose One&gt;</v>
      </c>
      <c r="AL86" s="101" t="str">
        <f>IF(B86&lt;&gt;"&lt;Choose One&gt;",'Participant Information'!SmallBusiness,"N/A")</f>
        <v>N/A</v>
      </c>
      <c r="AM86" s="101" t="str">
        <f>IF(B86&lt;&gt;"&lt;Choose One&gt;",'Participant Information'!Terminated,"N/A")</f>
        <v>N/A</v>
      </c>
      <c r="AN86" s="101" t="str">
        <f>IF(B86&lt;&gt;"&lt;Choose One&gt;",'Participant Information'!NotSigned,"N/A")</f>
        <v>N/A</v>
      </c>
      <c r="AO86" s="101" t="str">
        <f>IF(B86&lt;&gt;"&lt;Choose One&gt;",[0]!Bidder75,"N/A")</f>
        <v>N/A</v>
      </c>
      <c r="AP86" s="101" t="str">
        <f>IF(B86&lt;&gt;"&lt;Choose One&gt;",[0]!Bidder95,"N/A")</f>
        <v>N/A</v>
      </c>
      <c r="AQ86" s="58">
        <f t="shared" si="9"/>
        <v>0</v>
      </c>
      <c r="AR86" s="102">
        <f>SUMPRODUCT(K86:V86,W86:AH86,'RA Prices_No Inputs Required'!$C$26:$N$26)*(1+AQ86)</f>
        <v>0</v>
      </c>
      <c r="AS86" s="103">
        <f>SUMPRODUCT(K86:V86,'RA Prices_No Inputs Required'!$C$9:$N$9,'RA Prices_No Inputs Required'!$C$26:$N$26)*1.09</f>
        <v>0</v>
      </c>
      <c r="AT86" s="180">
        <f ca="1">IF(BD86="-",0,SUMPRODUCT(K86:V86,'RA Prices_No Inputs Required'!$C$9:$N$9,
OFFSET('RA Prices_No Inputs Required'!$B$15,MATCH(BD86,'RA Prices_No Inputs Required'!$B$16:$B$22,0),1,1,12)-1,
'RA Prices_No Inputs Required'!$C$26:$N$26))</f>
        <v>0</v>
      </c>
      <c r="AU86" s="102">
        <f>IF(BA86="Flex",SUMPRODUCT(K86:V86,'RA Prices_No Inputs Required'!$C$12:$N$12,'RA Prices_No Inputs Required'!$C$26:$N$26),0)</f>
        <v>0</v>
      </c>
      <c r="AV86" s="104">
        <f t="shared" ca="1" si="24"/>
        <v>0</v>
      </c>
      <c r="AW86" s="105">
        <f>SUMPRODUCT(K86:V86,'RA Prices_No Inputs Required'!$C$26:$N$26)</f>
        <v>0</v>
      </c>
      <c r="AX86" s="110">
        <f t="shared" si="10"/>
        <v>0</v>
      </c>
      <c r="AY86" s="111">
        <f t="shared" si="11"/>
        <v>0</v>
      </c>
      <c r="AZ86" t="str">
        <f t="shared" si="17"/>
        <v>&lt;C</v>
      </c>
      <c r="BA86" s="36" t="str">
        <f t="shared" si="18"/>
        <v>-</v>
      </c>
      <c r="BB86" s="36" t="str">
        <f t="shared" si="19"/>
        <v>-</v>
      </c>
      <c r="BC86" s="36" t="str">
        <f t="shared" si="20"/>
        <v>-</v>
      </c>
      <c r="BD86" s="36" t="str">
        <f t="shared" si="12"/>
        <v>-</v>
      </c>
      <c r="BQ86" s="36" t="s">
        <v>58</v>
      </c>
      <c r="BR86" s="36" t="s">
        <v>58</v>
      </c>
    </row>
    <row r="87" spans="1:70">
      <c r="A87" s="48"/>
      <c r="B87" s="72" t="s">
        <v>58</v>
      </c>
      <c r="C87" s="72"/>
      <c r="D87" s="72" t="s">
        <v>58</v>
      </c>
      <c r="E87" s="85"/>
      <c r="F87" s="72" t="s">
        <v>58</v>
      </c>
      <c r="G87" s="75" t="s">
        <v>58</v>
      </c>
      <c r="H87" s="72"/>
      <c r="I87" s="72"/>
      <c r="J87" s="76">
        <f>H87+I87</f>
        <v>0</v>
      </c>
      <c r="K87" s="73"/>
      <c r="L87" s="73"/>
      <c r="M87" s="73"/>
      <c r="N87" s="73"/>
      <c r="O87" s="73"/>
      <c r="P87" s="73"/>
      <c r="Q87" s="73"/>
      <c r="R87" s="73"/>
      <c r="S87" s="73"/>
      <c r="T87" s="73"/>
      <c r="U87" s="73"/>
      <c r="V87" s="73"/>
      <c r="W87" s="74"/>
      <c r="X87" s="74"/>
      <c r="Y87" s="74"/>
      <c r="Z87" s="74"/>
      <c r="AA87" s="74"/>
      <c r="AB87" s="74"/>
      <c r="AC87" s="74"/>
      <c r="AD87" s="74"/>
      <c r="AE87" s="74"/>
      <c r="AF87" s="74"/>
      <c r="AG87" s="74"/>
      <c r="AH87" s="74"/>
      <c r="AI87" s="100" t="str">
        <f t="shared" si="21"/>
        <v/>
      </c>
      <c r="AJ87" s="101" t="str">
        <f>CONCATENATE($G$9,"_Offer-",B87,"_Part-",AI87)</f>
        <v>_Offer-&lt;Choose One&gt;_Part-</v>
      </c>
      <c r="AK87" s="101" t="str">
        <f t="shared" si="23"/>
        <v>_Offer-&lt;Choose One&gt;</v>
      </c>
      <c r="AL87" s="101" t="str">
        <f>IF(B87&lt;&gt;"&lt;Choose One&gt;",'Participant Information'!SmallBusiness,"N/A")</f>
        <v>N/A</v>
      </c>
      <c r="AM87" s="101" t="str">
        <f>IF(B87&lt;&gt;"&lt;Choose One&gt;",'Participant Information'!Terminated,"N/A")</f>
        <v>N/A</v>
      </c>
      <c r="AN87" s="101" t="str">
        <f>IF(B87&lt;&gt;"&lt;Choose One&gt;",'Participant Information'!NotSigned,"N/A")</f>
        <v>N/A</v>
      </c>
      <c r="AO87" s="101" t="str">
        <f>IF(B87&lt;&gt;"&lt;Choose One&gt;",[0]!Bidder75,"N/A")</f>
        <v>N/A</v>
      </c>
      <c r="AP87" s="101" t="str">
        <f>IF(B87&lt;&gt;"&lt;Choose One&gt;",[0]!Bidder95,"N/A")</f>
        <v>N/A</v>
      </c>
      <c r="AQ87" s="58">
        <f t="shared" si="9"/>
        <v>0</v>
      </c>
      <c r="AR87" s="102">
        <f>SUMPRODUCT(K87:V87,W87:AH87,'RA Prices_No Inputs Required'!$C$26:$N$26)*(1+AQ87)</f>
        <v>0</v>
      </c>
      <c r="AS87" s="103">
        <f>SUMPRODUCT(K87:V87,'RA Prices_No Inputs Required'!$C$9:$N$9,'RA Prices_No Inputs Required'!$C$26:$N$26)*1.09</f>
        <v>0</v>
      </c>
      <c r="AT87" s="180">
        <f ca="1">IF(BD87="-",0,SUMPRODUCT(K87:V87,'RA Prices_No Inputs Required'!$C$9:$N$9,
OFFSET('RA Prices_No Inputs Required'!$B$15,MATCH(BD87,'RA Prices_No Inputs Required'!$B$16:$B$22,0),1,1,12)-1,
'RA Prices_No Inputs Required'!$C$26:$N$26))</f>
        <v>0</v>
      </c>
      <c r="AU87" s="102">
        <f>IF(BA87="Flex",SUMPRODUCT(K87:V87,'RA Prices_No Inputs Required'!$C$12:$N$12,'RA Prices_No Inputs Required'!$C$26:$N$26),0)</f>
        <v>0</v>
      </c>
      <c r="AV87" s="104">
        <f ca="1">SUM(AS87:AU87)-AR87</f>
        <v>0</v>
      </c>
      <c r="AW87" s="105">
        <f>SUMPRODUCT(K87:V87,'RA Prices_No Inputs Required'!$C$26:$N$26)</f>
        <v>0</v>
      </c>
      <c r="AX87" s="110">
        <f t="shared" si="10"/>
        <v>0</v>
      </c>
      <c r="AY87" s="111">
        <f t="shared" si="11"/>
        <v>0</v>
      </c>
      <c r="AZ87" t="str">
        <f>MID(G87,1,2)</f>
        <v>&lt;C</v>
      </c>
      <c r="BA87" s="36" t="str">
        <f>IF(OR(MID(G87,1,1)="C",MID(G87,1,1)="D"),"Flex","-")</f>
        <v>-</v>
      </c>
      <c r="BB87" s="36" t="str">
        <f>IF(OR(MID(G87,1,1)="A",MID(G87,1,1)="C"),"CAISO System",IF(OR(MID(G87,1,1)="B",MID(G87,1,1)="D"),"Local","-"))</f>
        <v>-</v>
      </c>
      <c r="BC87" s="36" t="str">
        <f>IF(MID(G87,1,1)="b",VALUE(MID(G87,2,1)),IF(MID(G87,1,1)="D",VALUE(MID(G87,4,1)),"-"))</f>
        <v>-</v>
      </c>
      <c r="BD87" s="36" t="str">
        <f t="shared" si="12"/>
        <v>-</v>
      </c>
      <c r="BQ87" s="36" t="s">
        <v>58</v>
      </c>
      <c r="BR87" s="36" t="s">
        <v>58</v>
      </c>
    </row>
    <row r="88" spans="1:70">
      <c r="A88" s="48"/>
      <c r="B88" s="72" t="s">
        <v>58</v>
      </c>
      <c r="C88" s="72"/>
      <c r="D88" s="72" t="s">
        <v>58</v>
      </c>
      <c r="E88"/>
      <c r="F88" s="72" t="s">
        <v>58</v>
      </c>
      <c r="G88" s="75" t="s">
        <v>58</v>
      </c>
      <c r="H88" s="72"/>
      <c r="I88" s="72"/>
      <c r="J88" s="76">
        <f>H88+I88</f>
        <v>0</v>
      </c>
      <c r="K88" s="73"/>
      <c r="L88" s="73"/>
      <c r="M88" s="73"/>
      <c r="N88" s="73"/>
      <c r="O88" s="73"/>
      <c r="P88" s="73"/>
      <c r="Q88" s="73"/>
      <c r="R88" s="73"/>
      <c r="S88" s="73"/>
      <c r="T88" s="73"/>
      <c r="U88" s="73"/>
      <c r="V88" s="73"/>
      <c r="W88" s="74"/>
      <c r="X88" s="74"/>
      <c r="Y88" s="74"/>
      <c r="Z88" s="74"/>
      <c r="AA88" s="74"/>
      <c r="AB88" s="74"/>
      <c r="AC88" s="74"/>
      <c r="AD88" s="74"/>
      <c r="AE88" s="74"/>
      <c r="AF88" s="74"/>
      <c r="AG88" s="74"/>
      <c r="AH88" s="74"/>
      <c r="AI88" s="100" t="str">
        <f t="shared" si="21"/>
        <v/>
      </c>
      <c r="AJ88" s="101" t="str">
        <f>CONCATENATE($G$9,"_Offer-",B88,"_Part-",AI88)</f>
        <v>_Offer-&lt;Choose One&gt;_Part-</v>
      </c>
      <c r="AK88" s="101" t="str">
        <f t="shared" si="23"/>
        <v>_Offer-&lt;Choose One&gt;</v>
      </c>
      <c r="AL88" s="101" t="str">
        <f>IF(B88&lt;&gt;"&lt;Choose One&gt;",'Participant Information'!SmallBusiness,"N/A")</f>
        <v>N/A</v>
      </c>
      <c r="AM88" s="101" t="str">
        <f>IF(B88&lt;&gt;"&lt;Choose One&gt;",'Participant Information'!Terminated,"N/A")</f>
        <v>N/A</v>
      </c>
      <c r="AN88" s="101" t="str">
        <f>IF(B88&lt;&gt;"&lt;Choose One&gt;",'Participant Information'!NotSigned,"N/A")</f>
        <v>N/A</v>
      </c>
      <c r="AO88" s="101" t="str">
        <f>IF(B88&lt;&gt;"&lt;Choose One&gt;",[0]!Bidder75,"N/A")</f>
        <v>N/A</v>
      </c>
      <c r="AP88" s="101" t="str">
        <f>IF(B88&lt;&gt;"&lt;Choose One&gt;",[0]!Bidder95,"N/A")</f>
        <v>N/A</v>
      </c>
      <c r="AQ88" s="58">
        <f>(AL88=AL$14)*AL$15+(AM88=AM$14)*AM$15+(AN88=AN$14)*AN$15+(AO88=AO$14)*AO$15+(AP88=AP$14)*AP$15</f>
        <v>0</v>
      </c>
      <c r="AR88" s="102">
        <f>SUMPRODUCT(K88:V88,W88:AH88,'RA Prices_No Inputs Required'!$C$26:$N$26)*(1+AQ88)</f>
        <v>0</v>
      </c>
      <c r="AS88" s="103">
        <f>SUMPRODUCT(K88:V88,'RA Prices_No Inputs Required'!$C$9:$N$9,'RA Prices_No Inputs Required'!$C$26:$N$26)*1.09</f>
        <v>0</v>
      </c>
      <c r="AT88" s="180">
        <f ca="1">IF(BD88="-",0,SUMPRODUCT(K88:V88,'RA Prices_No Inputs Required'!$C$9:$N$9,
OFFSET('RA Prices_No Inputs Required'!$B$15,MATCH(BD88,'RA Prices_No Inputs Required'!$B$16:$B$22,0),1,1,12)-1,
'RA Prices_No Inputs Required'!$C$26:$N$26))</f>
        <v>0</v>
      </c>
      <c r="AU88" s="102">
        <f>IF(BA88="Flex",SUMPRODUCT(K88:V88,'RA Prices_No Inputs Required'!$C$12:$N$12,'RA Prices_No Inputs Required'!$C$26:$N$26),0)</f>
        <v>0</v>
      </c>
      <c r="AV88" s="104">
        <f ca="1">SUM(AS88:AU88)-AR88</f>
        <v>0</v>
      </c>
      <c r="AW88" s="105">
        <f>SUMPRODUCT(K88:V88,'RA Prices_No Inputs Required'!$C$26:$N$26)</f>
        <v>0</v>
      </c>
      <c r="AX88" s="110">
        <f>IF(AW88&lt;&gt;0,AV88/AW88*12,0)</f>
        <v>0</v>
      </c>
      <c r="AY88" s="111">
        <f>IF(AW88&lt;&gt;0,AR88/AW88*12,0)</f>
        <v>0</v>
      </c>
      <c r="AZ88" t="str">
        <f>MID(G88,1,2)</f>
        <v>&lt;C</v>
      </c>
      <c r="BA88" s="36" t="str">
        <f>IF(OR(MID(G88,1,1)="C",MID(G88,1,1)="D"),"Flex","-")</f>
        <v>-</v>
      </c>
      <c r="BB88" s="36" t="str">
        <f>IF(OR(MID(G88,1,1)="A",MID(G88,1,1)="C"),"CAISO System",IF(OR(MID(G88,1,1)="B",MID(G88,1,1)="D"),"Local","-"))</f>
        <v>-</v>
      </c>
      <c r="BC88" s="36" t="str">
        <f>IF(MID(G88,1,1)="b",VALUE(MID(G88,2,1)),IF(MID(G88,1,1)="D",VALUE(MID(G88,4,1)),"-"))</f>
        <v>-</v>
      </c>
      <c r="BD88" s="36" t="str">
        <f>IF(BC88&lt;&gt;"-",VLOOKUP(BC88,$BT$23:$BU$30,2),"-")</f>
        <v>-</v>
      </c>
      <c r="BQ88" s="36" t="s">
        <v>58</v>
      </c>
      <c r="BR88" s="36" t="s">
        <v>58</v>
      </c>
    </row>
  </sheetData>
  <sheetProtection algorithmName="SHA-512" hashValue="NEx3Q1gNl6iPagqEW+rTJbaytzT5nHxLBLUAAyGZPpsI8Vukoi/oGNaNCuyLMPvbPV3X03oUCmFaE0beBwTlbQ==" saltValue="K8l0T9/l7BeGj4BLHf6o2A==" spinCount="100000" sheet="1" objects="1" scenarios="1"/>
  <mergeCells count="5">
    <mergeCell ref="AR12:AY14"/>
    <mergeCell ref="K16:V16"/>
    <mergeCell ref="K15:V15"/>
    <mergeCell ref="W15:AH15"/>
    <mergeCell ref="W16:AH16"/>
  </mergeCells>
  <dataValidations count="4">
    <dataValidation type="list" allowBlank="1" showInputMessage="1" showErrorMessage="1" sqref="B23:B88" xr:uid="{00000000-0002-0000-0100-000001000000}">
      <formula1>_Offer_Number</formula1>
    </dataValidation>
    <dataValidation type="list" allowBlank="1" showInputMessage="1" showErrorMessage="1" sqref="F18:F21 F23:F88" xr:uid="{00000000-0002-0000-0100-000002000000}">
      <formula1>_res_nonres</formula1>
    </dataValidation>
    <dataValidation type="list" allowBlank="1" showInputMessage="1" showErrorMessage="1" sqref="D18:D21 D23:D88" xr:uid="{00000000-0002-0000-0100-000004000000}">
      <formula1>rngOffer</formula1>
    </dataValidation>
    <dataValidation allowBlank="1" showInputMessage="1" errorTitle="Incorrect Value" error="Must be between 100 and 10,000 kW" sqref="K23:V88" xr:uid="{2CAD5D03-674A-4E9E-B9C3-317EC1AC6F15}"/>
  </dataValidations>
  <pageMargins left="0.7" right="0.7" top="0.75" bottom="0.75" header="0.3" footer="0.3"/>
  <pageSetup orientation="portrait" r:id="rId1"/>
  <headerFooter>
    <oddFooter>&amp;C&amp;1#&amp;"Calibri"&amp;12&amp;K000000Internal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A264BF-AE57-45A6-B2FC-A7340EF5C3CF}">
          <x14:formula1>
            <xm:f>'Drop-down Lists'!$J$3:$J$35</xm:f>
          </x14:formula1>
          <xm:sqref>G23:G88 G18:G21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F063-8563-47FB-AFC1-342FF993B072}">
  <sheetPr codeName="wksSupChResp">
    <tabColor rgb="FF00B0F0"/>
    <pageSetUpPr fitToPage="1"/>
  </sheetPr>
  <dimension ref="A1:S211"/>
  <sheetViews>
    <sheetView showGridLines="0" zoomScale="84" zoomScaleNormal="84" workbookViewId="0">
      <selection activeCell="C54" sqref="C54:E54"/>
    </sheetView>
  </sheetViews>
  <sheetFormatPr defaultColWidth="0" defaultRowHeight="12.75" customHeight="1" zeroHeight="1"/>
  <cols>
    <col min="1" max="1" width="2.81640625" style="137" customWidth="1"/>
    <col min="2" max="2" width="4.453125" style="137" customWidth="1"/>
    <col min="3" max="3" width="14" style="137" customWidth="1"/>
    <col min="4" max="4" width="4.7265625" style="137" customWidth="1"/>
    <col min="5" max="5" width="24" style="137" customWidth="1"/>
    <col min="6" max="6" width="4.7265625" style="137" customWidth="1"/>
    <col min="7" max="7" width="10" style="137" customWidth="1"/>
    <col min="8" max="8" width="5.26953125" style="137" customWidth="1"/>
    <col min="9" max="10" width="12.7265625" style="137" customWidth="1"/>
    <col min="11" max="11" width="4.1796875" style="137" customWidth="1"/>
    <col min="12" max="12" width="3.1796875" style="137" customWidth="1"/>
    <col min="13" max="13" width="1.54296875" style="161" hidden="1" customWidth="1"/>
    <col min="14" max="14" width="4.7265625" style="137" hidden="1" customWidth="1"/>
    <col min="15" max="16" width="11.7265625" style="140" hidden="1" customWidth="1"/>
    <col min="17" max="17" width="48.81640625" style="137" hidden="1" customWidth="1"/>
    <col min="18" max="18" width="6.1796875" style="137" hidden="1" customWidth="1"/>
    <col min="19" max="19" width="32.81640625" style="137" hidden="1" customWidth="1"/>
    <col min="20" max="16384" width="9.1796875" style="137" hidden="1"/>
  </cols>
  <sheetData>
    <row r="1" spans="1:16" ht="12.75" customHeight="1">
      <c r="A1" s="136"/>
      <c r="M1" s="138"/>
      <c r="N1" s="139" t="s">
        <v>208</v>
      </c>
    </row>
    <row r="2" spans="1:16" ht="12.75" customHeight="1">
      <c r="E2" s="141" t="s">
        <v>209</v>
      </c>
      <c r="H2" s="142"/>
      <c r="M2" s="138"/>
    </row>
    <row r="3" spans="1:16" ht="17.25" customHeight="1">
      <c r="E3" s="143" t="str">
        <f ca="1">IF(z__ValFailCt=1,"One required field remains that is not yet filled in.",IF(z__ValFailCt&gt;1,"There are "&amp;z__ValFailCt&amp;" required fields that are not yet filled in.","COMPLETE"))</f>
        <v>There are 5 required fields that are not yet filled in.</v>
      </c>
      <c r="H3" s="144"/>
      <c r="M3" s="138"/>
      <c r="O3" s="145" t="s">
        <v>210</v>
      </c>
    </row>
    <row r="4" spans="1:16" ht="12.75" customHeight="1">
      <c r="B4" s="146" t="s">
        <v>211</v>
      </c>
      <c r="M4" s="138"/>
    </row>
    <row r="5" spans="1:16" s="147" customFormat="1" ht="12.75" customHeight="1">
      <c r="M5" s="148"/>
      <c r="O5" s="149"/>
      <c r="P5" s="149"/>
    </row>
    <row r="6" spans="1:16" s="150" customFormat="1" ht="21.75" customHeight="1">
      <c r="B6" s="417" t="s">
        <v>209</v>
      </c>
      <c r="C6" s="417"/>
      <c r="D6" s="417"/>
      <c r="E6" s="417"/>
      <c r="F6" s="417"/>
      <c r="G6" s="417"/>
      <c r="H6" s="417"/>
      <c r="I6" s="417"/>
      <c r="J6" s="417"/>
      <c r="K6" s="417"/>
      <c r="M6" s="151"/>
      <c r="O6"/>
      <c r="P6"/>
    </row>
    <row r="7" spans="1:16" s="147" customFormat="1" ht="12.75" customHeight="1">
      <c r="B7" s="152"/>
      <c r="C7" s="153"/>
      <c r="D7" s="153"/>
      <c r="E7" s="153"/>
      <c r="F7" s="153"/>
      <c r="G7" s="153"/>
      <c r="H7" s="153"/>
      <c r="I7" s="153"/>
      <c r="J7" s="153"/>
      <c r="K7" s="154"/>
      <c r="M7" s="148"/>
      <c r="O7"/>
      <c r="P7"/>
    </row>
    <row r="8" spans="1:16" s="147" customFormat="1" ht="32.25" customHeight="1">
      <c r="B8" s="155" t="s">
        <v>212</v>
      </c>
      <c r="C8" s="411" t="s">
        <v>213</v>
      </c>
      <c r="D8" s="411"/>
      <c r="E8" s="411"/>
      <c r="F8" s="411"/>
      <c r="G8" s="411"/>
      <c r="H8" s="411"/>
      <c r="I8" s="411"/>
      <c r="J8" s="411"/>
      <c r="K8" s="154"/>
      <c r="M8" s="148"/>
      <c r="O8"/>
      <c r="P8"/>
    </row>
    <row r="9" spans="1:16" s="147" customFormat="1" ht="4" customHeight="1">
      <c r="B9" s="152"/>
      <c r="C9" s="153"/>
      <c r="D9" s="153"/>
      <c r="E9" s="153"/>
      <c r="F9" s="153"/>
      <c r="G9" s="153"/>
      <c r="H9" s="153"/>
      <c r="I9" s="153"/>
      <c r="J9" s="153"/>
      <c r="K9" s="154"/>
      <c r="M9" s="148"/>
      <c r="O9" s="149"/>
      <c r="P9" s="149"/>
    </row>
    <row r="10" spans="1:16" s="147" customFormat="1" ht="15" customHeight="1">
      <c r="B10" s="152"/>
      <c r="C10" s="408" t="s">
        <v>214</v>
      </c>
      <c r="D10" s="409"/>
      <c r="E10" s="410"/>
      <c r="F10" s="153"/>
      <c r="G10" s="153"/>
      <c r="H10" s="153"/>
      <c r="I10" s="153"/>
      <c r="J10" s="153"/>
      <c r="K10" s="154"/>
      <c r="M10" s="148"/>
      <c r="O10" s="149"/>
      <c r="P10" s="149"/>
    </row>
    <row r="11" spans="1:16" s="147" customFormat="1" ht="10" hidden="1" customHeight="1">
      <c r="B11" s="152"/>
      <c r="C11" s="153"/>
      <c r="D11" s="153"/>
      <c r="E11" s="153"/>
      <c r="F11" s="153"/>
      <c r="G11" s="153"/>
      <c r="H11" s="153"/>
      <c r="I11" s="153"/>
      <c r="J11" s="153"/>
      <c r="K11" s="154"/>
      <c r="M11" s="148"/>
      <c r="O11" s="267">
        <f>ROW()</f>
        <v>11</v>
      </c>
      <c r="P11" s="149"/>
    </row>
    <row r="12" spans="1:16" s="147" customFormat="1" ht="15" hidden="1" customHeight="1">
      <c r="B12" s="152"/>
      <c r="C12" s="153" t="s">
        <v>215</v>
      </c>
      <c r="D12" s="153"/>
      <c r="E12" s="153"/>
      <c r="F12" s="153"/>
      <c r="G12" s="153"/>
      <c r="H12" s="153"/>
      <c r="I12" s="153"/>
      <c r="J12" s="153"/>
      <c r="K12" s="154"/>
      <c r="M12" s="148"/>
      <c r="O12" s="149"/>
      <c r="P12" s="149"/>
    </row>
    <row r="13" spans="1:16" s="147" customFormat="1" ht="4" hidden="1" customHeight="1">
      <c r="B13" s="152"/>
      <c r="C13" s="153"/>
      <c r="D13" s="153"/>
      <c r="E13" s="153"/>
      <c r="F13" s="153"/>
      <c r="G13" s="153"/>
      <c r="H13" s="153"/>
      <c r="I13" s="153"/>
      <c r="J13" s="153"/>
      <c r="K13" s="154"/>
      <c r="M13" s="148"/>
      <c r="O13" s="149"/>
      <c r="P13" s="149"/>
    </row>
    <row r="14" spans="1:16" s="147" customFormat="1" ht="15" hidden="1" customHeight="1">
      <c r="B14" s="152"/>
      <c r="C14" s="408"/>
      <c r="D14" s="409"/>
      <c r="E14" s="409"/>
      <c r="F14" s="409"/>
      <c r="G14" s="409"/>
      <c r="H14" s="409"/>
      <c r="I14" s="409"/>
      <c r="J14" s="410"/>
      <c r="K14" s="154"/>
      <c r="M14" s="148"/>
      <c r="O14" s="267">
        <f>ROW()</f>
        <v>14</v>
      </c>
      <c r="P14" s="149"/>
    </row>
    <row r="15" spans="1:16" s="147" customFormat="1" ht="10" hidden="1" customHeight="1">
      <c r="B15" s="152"/>
      <c r="C15" s="153"/>
      <c r="D15" s="153"/>
      <c r="E15" s="153"/>
      <c r="F15" s="153"/>
      <c r="G15" s="153"/>
      <c r="H15" s="153"/>
      <c r="I15" s="153"/>
      <c r="J15" s="153"/>
      <c r="K15" s="154"/>
      <c r="M15" s="148"/>
      <c r="O15" s="267">
        <f>ROW()</f>
        <v>15</v>
      </c>
      <c r="P15" s="149"/>
    </row>
    <row r="16" spans="1:16" s="147" customFormat="1" ht="15" hidden="1" customHeight="1">
      <c r="B16" s="152"/>
      <c r="C16" s="153" t="s">
        <v>216</v>
      </c>
      <c r="D16" s="153"/>
      <c r="E16" s="153"/>
      <c r="F16" s="153"/>
      <c r="G16" s="153"/>
      <c r="H16" s="153"/>
      <c r="I16" s="153"/>
      <c r="J16" s="153"/>
      <c r="K16" s="154"/>
      <c r="M16" s="148"/>
      <c r="O16" s="149"/>
      <c r="P16" s="149"/>
    </row>
    <row r="17" spans="2:16" s="147" customFormat="1" ht="4" hidden="1" customHeight="1">
      <c r="B17" s="152"/>
      <c r="C17" s="153"/>
      <c r="D17" s="153"/>
      <c r="E17" s="153"/>
      <c r="F17" s="153"/>
      <c r="G17" s="153"/>
      <c r="H17" s="153"/>
      <c r="I17" s="153"/>
      <c r="J17" s="153"/>
      <c r="K17" s="154"/>
      <c r="M17" s="148"/>
      <c r="O17" s="149"/>
      <c r="P17" s="149"/>
    </row>
    <row r="18" spans="2:16" s="147" customFormat="1" ht="15" hidden="1" customHeight="1">
      <c r="B18" s="152"/>
      <c r="C18" s="408"/>
      <c r="D18" s="409"/>
      <c r="E18" s="409"/>
      <c r="F18" s="409"/>
      <c r="G18" s="409"/>
      <c r="H18" s="409"/>
      <c r="I18" s="409"/>
      <c r="J18" s="410"/>
      <c r="K18" s="154"/>
      <c r="M18" s="148"/>
      <c r="O18" s="267">
        <f>ROW()</f>
        <v>18</v>
      </c>
      <c r="P18" s="149"/>
    </row>
    <row r="19" spans="2:16" s="147" customFormat="1" ht="15" customHeight="1">
      <c r="B19" s="152"/>
      <c r="C19" s="153"/>
      <c r="D19" s="153"/>
      <c r="E19" s="153"/>
      <c r="F19" s="153"/>
      <c r="G19" s="153"/>
      <c r="H19" s="153"/>
      <c r="I19" s="153"/>
      <c r="J19" s="153"/>
      <c r="K19" s="154"/>
      <c r="M19" s="148"/>
      <c r="O19" s="149"/>
      <c r="P19" s="149"/>
    </row>
    <row r="20" spans="2:16" s="147" customFormat="1" ht="4" customHeight="1">
      <c r="B20" s="156"/>
      <c r="C20" s="157"/>
      <c r="D20" s="157"/>
      <c r="E20" s="157"/>
      <c r="F20" s="157"/>
      <c r="G20" s="157"/>
      <c r="H20" s="157"/>
      <c r="I20" s="157"/>
      <c r="J20" s="157"/>
      <c r="K20" s="158"/>
      <c r="M20" s="148"/>
      <c r="O20" s="149"/>
      <c r="P20" s="149"/>
    </row>
    <row r="21" spans="2:16" s="147" customFormat="1" ht="15" customHeight="1">
      <c r="B21" s="152"/>
      <c r="C21" s="153"/>
      <c r="D21" s="153"/>
      <c r="E21" s="153"/>
      <c r="F21" s="153"/>
      <c r="G21" s="153"/>
      <c r="H21" s="153"/>
      <c r="I21" s="153"/>
      <c r="J21" s="153"/>
      <c r="K21" s="154"/>
      <c r="M21" s="148"/>
      <c r="O21" s="149"/>
      <c r="P21" s="149"/>
    </row>
    <row r="22" spans="2:16" s="147" customFormat="1" ht="15" customHeight="1">
      <c r="B22" s="159" t="s">
        <v>217</v>
      </c>
      <c r="C22" s="153" t="s">
        <v>218</v>
      </c>
      <c r="D22" s="153"/>
      <c r="E22" s="153"/>
      <c r="F22" s="153"/>
      <c r="G22" s="153"/>
      <c r="H22" s="153"/>
      <c r="I22" s="153"/>
      <c r="J22" s="153"/>
      <c r="K22" s="154"/>
      <c r="M22" s="148"/>
      <c r="O22" s="149"/>
      <c r="P22" s="149"/>
    </row>
    <row r="23" spans="2:16" s="147" customFormat="1" ht="4" customHeight="1">
      <c r="B23" s="152"/>
      <c r="C23" s="153"/>
      <c r="D23" s="153"/>
      <c r="E23" s="153"/>
      <c r="F23" s="153"/>
      <c r="G23" s="153"/>
      <c r="H23" s="153"/>
      <c r="I23" s="153"/>
      <c r="J23" s="153"/>
      <c r="K23" s="154"/>
      <c r="M23" s="148"/>
      <c r="O23" s="149"/>
      <c r="P23" s="149"/>
    </row>
    <row r="24" spans="2:16" s="147" customFormat="1" ht="15" customHeight="1">
      <c r="B24" s="152"/>
      <c r="C24" s="408" t="s">
        <v>214</v>
      </c>
      <c r="D24" s="409"/>
      <c r="E24" s="410"/>
      <c r="F24" s="153"/>
      <c r="G24" s="153"/>
      <c r="H24" s="153"/>
      <c r="I24" s="153"/>
      <c r="J24" s="153"/>
      <c r="K24" s="154"/>
      <c r="M24" s="148"/>
      <c r="O24" s="149"/>
      <c r="P24" s="149"/>
    </row>
    <row r="25" spans="2:16" s="147" customFormat="1" ht="10" hidden="1" customHeight="1">
      <c r="B25" s="152"/>
      <c r="C25" s="153"/>
      <c r="D25" s="153"/>
      <c r="E25" s="153"/>
      <c r="F25" s="153"/>
      <c r="G25" s="153"/>
      <c r="H25" s="153"/>
      <c r="I25" s="153"/>
      <c r="J25" s="153"/>
      <c r="K25" s="154"/>
      <c r="M25" s="148"/>
      <c r="O25" s="267">
        <f>ROW()</f>
        <v>25</v>
      </c>
      <c r="P25" s="149"/>
    </row>
    <row r="26" spans="2:16" s="147" customFormat="1" ht="15" hidden="1" customHeight="1">
      <c r="B26" s="152"/>
      <c r="C26" s="153" t="s">
        <v>215</v>
      </c>
      <c r="D26" s="153"/>
      <c r="E26" s="153"/>
      <c r="F26" s="153"/>
      <c r="G26" s="153"/>
      <c r="H26" s="153"/>
      <c r="I26" s="153"/>
      <c r="J26" s="153"/>
      <c r="K26" s="154"/>
      <c r="M26" s="148"/>
      <c r="O26" s="149"/>
      <c r="P26" s="149"/>
    </row>
    <row r="27" spans="2:16" s="147" customFormat="1" ht="4" hidden="1" customHeight="1">
      <c r="B27" s="152"/>
      <c r="C27" s="153"/>
      <c r="D27" s="153"/>
      <c r="E27" s="153"/>
      <c r="F27" s="153"/>
      <c r="G27" s="153"/>
      <c r="H27" s="153"/>
      <c r="I27" s="153"/>
      <c r="J27" s="153"/>
      <c r="K27" s="154"/>
      <c r="M27" s="148"/>
      <c r="O27" s="149"/>
      <c r="P27" s="149"/>
    </row>
    <row r="28" spans="2:16" s="147" customFormat="1" ht="15" hidden="1" customHeight="1">
      <c r="B28" s="152"/>
      <c r="C28" s="408"/>
      <c r="D28" s="409"/>
      <c r="E28" s="409"/>
      <c r="F28" s="409"/>
      <c r="G28" s="409"/>
      <c r="H28" s="409"/>
      <c r="I28" s="409"/>
      <c r="J28" s="410"/>
      <c r="K28" s="154"/>
      <c r="M28" s="148"/>
      <c r="O28" s="267">
        <f>ROW()</f>
        <v>28</v>
      </c>
      <c r="P28" s="149"/>
    </row>
    <row r="29" spans="2:16" s="147" customFormat="1" ht="10" hidden="1" customHeight="1">
      <c r="B29" s="152"/>
      <c r="C29" s="153"/>
      <c r="D29" s="153"/>
      <c r="E29" s="153"/>
      <c r="F29" s="153"/>
      <c r="G29" s="153"/>
      <c r="H29" s="153"/>
      <c r="I29" s="153"/>
      <c r="J29" s="153"/>
      <c r="K29" s="154"/>
      <c r="M29" s="148"/>
      <c r="O29" s="267">
        <f>ROW()</f>
        <v>29</v>
      </c>
      <c r="P29" s="149"/>
    </row>
    <row r="30" spans="2:16" s="147" customFormat="1" ht="15" hidden="1" customHeight="1">
      <c r="B30" s="152"/>
      <c r="C30" s="153" t="s">
        <v>216</v>
      </c>
      <c r="D30" s="153"/>
      <c r="E30" s="153"/>
      <c r="F30" s="153"/>
      <c r="G30" s="153"/>
      <c r="H30" s="153"/>
      <c r="I30" s="153"/>
      <c r="J30" s="153"/>
      <c r="K30" s="154"/>
      <c r="M30" s="148"/>
      <c r="O30" s="149"/>
      <c r="P30" s="149"/>
    </row>
    <row r="31" spans="2:16" s="147" customFormat="1" ht="4" hidden="1" customHeight="1">
      <c r="B31" s="152"/>
      <c r="C31" s="153"/>
      <c r="D31" s="153"/>
      <c r="E31" s="153"/>
      <c r="F31" s="153"/>
      <c r="G31" s="153"/>
      <c r="H31" s="153"/>
      <c r="I31" s="153"/>
      <c r="J31" s="153"/>
      <c r="K31" s="154"/>
      <c r="M31" s="148"/>
      <c r="O31" s="149"/>
      <c r="P31" s="149"/>
    </row>
    <row r="32" spans="2:16" s="147" customFormat="1" ht="15" hidden="1" customHeight="1">
      <c r="B32" s="152"/>
      <c r="C32" s="408"/>
      <c r="D32" s="409"/>
      <c r="E32" s="409"/>
      <c r="F32" s="409"/>
      <c r="G32" s="409"/>
      <c r="H32" s="409"/>
      <c r="I32" s="409"/>
      <c r="J32" s="410"/>
      <c r="K32" s="154"/>
      <c r="M32" s="148"/>
      <c r="O32" s="267">
        <f>ROW()</f>
        <v>32</v>
      </c>
      <c r="P32" s="149"/>
    </row>
    <row r="33" spans="2:16" s="147" customFormat="1" ht="15" customHeight="1">
      <c r="B33" s="152"/>
      <c r="C33" s="153"/>
      <c r="D33" s="153"/>
      <c r="E33" s="153"/>
      <c r="F33" s="153"/>
      <c r="G33" s="153"/>
      <c r="H33" s="153"/>
      <c r="I33" s="153"/>
      <c r="J33" s="153"/>
      <c r="K33" s="154"/>
      <c r="M33" s="148"/>
      <c r="O33" s="149"/>
      <c r="P33" s="149"/>
    </row>
    <row r="34" spans="2:16" s="147" customFormat="1" ht="4" customHeight="1">
      <c r="B34" s="156"/>
      <c r="C34" s="157"/>
      <c r="D34" s="157"/>
      <c r="E34" s="157"/>
      <c r="F34" s="157"/>
      <c r="G34" s="157"/>
      <c r="H34" s="157"/>
      <c r="I34" s="157"/>
      <c r="J34" s="157"/>
      <c r="K34" s="158"/>
      <c r="M34" s="148"/>
      <c r="O34" s="149"/>
      <c r="P34" s="149"/>
    </row>
    <row r="35" spans="2:16" s="147" customFormat="1" ht="15" customHeight="1">
      <c r="B35" s="152"/>
      <c r="C35" s="153"/>
      <c r="D35" s="153"/>
      <c r="E35" s="153"/>
      <c r="F35" s="153"/>
      <c r="G35" s="153"/>
      <c r="H35" s="153"/>
      <c r="I35" s="153"/>
      <c r="J35" s="153"/>
      <c r="K35" s="154"/>
      <c r="M35" s="148"/>
      <c r="O35" s="149"/>
      <c r="P35" s="149"/>
    </row>
    <row r="36" spans="2:16" s="147" customFormat="1" ht="30.75" customHeight="1">
      <c r="B36" s="155" t="s">
        <v>219</v>
      </c>
      <c r="C36" s="411" t="s">
        <v>220</v>
      </c>
      <c r="D36" s="411"/>
      <c r="E36" s="411"/>
      <c r="F36" s="411"/>
      <c r="G36" s="411"/>
      <c r="H36" s="411"/>
      <c r="I36" s="411"/>
      <c r="J36" s="411"/>
      <c r="K36" s="154"/>
      <c r="M36" s="148"/>
      <c r="O36" s="149"/>
      <c r="P36" s="149"/>
    </row>
    <row r="37" spans="2:16" s="147" customFormat="1" ht="4" customHeight="1">
      <c r="B37" s="152"/>
      <c r="C37" s="411"/>
      <c r="D37" s="411"/>
      <c r="E37" s="411"/>
      <c r="F37" s="411"/>
      <c r="G37" s="411"/>
      <c r="H37" s="411"/>
      <c r="I37" s="411"/>
      <c r="J37" s="411"/>
      <c r="K37" s="154"/>
      <c r="M37" s="148"/>
      <c r="O37" s="149"/>
      <c r="P37" s="149"/>
    </row>
    <row r="38" spans="2:16" s="147" customFormat="1" ht="15" customHeight="1">
      <c r="B38" s="152"/>
      <c r="C38" s="268" t="s">
        <v>214</v>
      </c>
      <c r="D38"/>
      <c r="E38"/>
      <c r="F38" s="153"/>
      <c r="G38" s="153"/>
      <c r="H38" s="153"/>
      <c r="I38" s="153"/>
      <c r="J38" s="153"/>
      <c r="K38" s="154"/>
      <c r="M38" s="148"/>
      <c r="O38" s="149"/>
      <c r="P38" s="149"/>
    </row>
    <row r="39" spans="2:16" s="147" customFormat="1" ht="10" hidden="1" customHeight="1">
      <c r="B39" s="152"/>
      <c r="C39"/>
      <c r="D39"/>
      <c r="E39"/>
      <c r="F39"/>
      <c r="G39"/>
      <c r="H39"/>
      <c r="I39"/>
      <c r="J39"/>
      <c r="K39" s="154"/>
      <c r="M39" s="148"/>
      <c r="O39" s="267">
        <f>ROW()</f>
        <v>39</v>
      </c>
      <c r="P39" s="149"/>
    </row>
    <row r="40" spans="2:16" s="147" customFormat="1" ht="15" hidden="1" customHeight="1">
      <c r="B40" s="152"/>
      <c r="C40" s="412" t="s">
        <v>221</v>
      </c>
      <c r="D40" s="412"/>
      <c r="E40" s="412"/>
      <c r="F40" s="412"/>
      <c r="G40" s="412"/>
      <c r="H40" s="412"/>
      <c r="I40" s="412"/>
      <c r="J40" s="412"/>
      <c r="K40" s="154"/>
      <c r="M40" s="148"/>
      <c r="O40" s="149"/>
      <c r="P40" s="149"/>
    </row>
    <row r="41" spans="2:16" s="147" customFormat="1" ht="4" hidden="1" customHeight="1">
      <c r="B41" s="152"/>
      <c r="C41"/>
      <c r="D41"/>
      <c r="E41"/>
      <c r="F41"/>
      <c r="G41"/>
      <c r="H41"/>
      <c r="I41"/>
      <c r="J41"/>
      <c r="K41" s="154"/>
      <c r="M41" s="148"/>
      <c r="O41" s="149"/>
      <c r="P41" s="149"/>
    </row>
    <row r="42" spans="2:16" s="147" customFormat="1" ht="163.5" hidden="1" customHeight="1">
      <c r="B42" s="152"/>
      <c r="C42" s="413"/>
      <c r="D42" s="414"/>
      <c r="E42" s="414"/>
      <c r="F42" s="414"/>
      <c r="G42" s="414"/>
      <c r="H42" s="414"/>
      <c r="I42" s="414"/>
      <c r="J42" s="415"/>
      <c r="K42" s="154"/>
      <c r="M42" s="148"/>
      <c r="O42" s="267">
        <f>ROW()</f>
        <v>42</v>
      </c>
      <c r="P42" s="149"/>
    </row>
    <row r="43" spans="2:16" s="147" customFormat="1" ht="15" customHeight="1">
      <c r="B43" s="152"/>
      <c r="C43"/>
      <c r="D43"/>
      <c r="E43"/>
      <c r="F43"/>
      <c r="G43"/>
      <c r="H43"/>
      <c r="I43"/>
      <c r="J43"/>
      <c r="K43" s="154"/>
      <c r="M43" s="148"/>
      <c r="O43" s="149"/>
      <c r="P43" s="149"/>
    </row>
    <row r="44" spans="2:16" s="147" customFormat="1" ht="4" customHeight="1">
      <c r="B44" s="156"/>
      <c r="C44" s="157"/>
      <c r="D44" s="157"/>
      <c r="E44" s="157"/>
      <c r="F44" s="157"/>
      <c r="G44" s="157"/>
      <c r="H44" s="157"/>
      <c r="I44" s="157"/>
      <c r="J44" s="157"/>
      <c r="K44" s="158"/>
      <c r="M44" s="148"/>
      <c r="O44" s="149"/>
      <c r="P44" s="149"/>
    </row>
    <row r="45" spans="2:16" s="147" customFormat="1" ht="15" customHeight="1">
      <c r="B45" s="152"/>
      <c r="C45" s="153"/>
      <c r="D45" s="153"/>
      <c r="E45" s="153"/>
      <c r="F45" s="153"/>
      <c r="G45" s="153"/>
      <c r="H45" s="153"/>
      <c r="I45" s="153"/>
      <c r="J45" s="153"/>
      <c r="K45" s="154"/>
      <c r="M45" s="148"/>
      <c r="O45" s="149"/>
      <c r="P45" s="149"/>
    </row>
    <row r="46" spans="2:16" s="147" customFormat="1" ht="28.5" customHeight="1">
      <c r="B46" s="155" t="s">
        <v>222</v>
      </c>
      <c r="C46" s="411" t="s">
        <v>223</v>
      </c>
      <c r="D46" s="411"/>
      <c r="E46" s="411"/>
      <c r="F46" s="411"/>
      <c r="G46" s="411"/>
      <c r="H46" s="411"/>
      <c r="I46" s="411"/>
      <c r="J46" s="411"/>
      <c r="K46" s="154"/>
      <c r="M46" s="148"/>
      <c r="O46" s="149"/>
      <c r="P46" s="149"/>
    </row>
    <row r="47" spans="2:16" s="147" customFormat="1" ht="4" customHeight="1">
      <c r="B47" s="152"/>
      <c r="C47" s="153"/>
      <c r="D47" s="153"/>
      <c r="E47" s="153"/>
      <c r="F47" s="153"/>
      <c r="G47" s="153"/>
      <c r="H47" s="153"/>
      <c r="I47" s="153"/>
      <c r="J47" s="153"/>
      <c r="K47" s="154"/>
      <c r="M47" s="148"/>
      <c r="O47" s="149"/>
      <c r="P47" s="149"/>
    </row>
    <row r="48" spans="2:16" s="147" customFormat="1" ht="15" customHeight="1">
      <c r="B48" s="152"/>
      <c r="C48" s="408" t="s">
        <v>214</v>
      </c>
      <c r="D48" s="409"/>
      <c r="E48" s="410"/>
      <c r="F48" s="153"/>
      <c r="G48" s="153"/>
      <c r="H48" s="153"/>
      <c r="I48" s="153"/>
      <c r="J48" s="153"/>
      <c r="K48" s="154"/>
      <c r="M48" s="148"/>
      <c r="O48" s="149"/>
      <c r="P48" s="149"/>
    </row>
    <row r="49" spans="1:16" s="147" customFormat="1" ht="15" customHeight="1">
      <c r="B49" s="152"/>
      <c r="C49"/>
      <c r="D49"/>
      <c r="E49"/>
      <c r="F49"/>
      <c r="G49"/>
      <c r="H49"/>
      <c r="I49"/>
      <c r="J49"/>
      <c r="K49" s="154"/>
      <c r="M49" s="148"/>
      <c r="O49" s="149"/>
      <c r="P49" s="149"/>
    </row>
    <row r="50" spans="1:16" s="147" customFormat="1" ht="4" customHeight="1">
      <c r="B50" s="156"/>
      <c r="C50" s="157"/>
      <c r="D50" s="157"/>
      <c r="E50" s="157"/>
      <c r="F50" s="157"/>
      <c r="G50" s="157"/>
      <c r="H50" s="157"/>
      <c r="I50" s="157"/>
      <c r="J50" s="157"/>
      <c r="K50" s="158"/>
      <c r="M50" s="148"/>
      <c r="O50" s="149"/>
      <c r="P50" s="149"/>
    </row>
    <row r="51" spans="1:16" s="147" customFormat="1" ht="15" customHeight="1">
      <c r="B51" s="152"/>
      <c r="C51" s="153"/>
      <c r="D51" s="153"/>
      <c r="E51" s="153"/>
      <c r="F51" s="153"/>
      <c r="G51" s="153"/>
      <c r="H51" s="153"/>
      <c r="I51" s="153"/>
      <c r="J51" s="153"/>
      <c r="K51" s="154"/>
      <c r="M51" s="148"/>
      <c r="O51" s="149"/>
      <c r="P51" s="149"/>
    </row>
    <row r="52" spans="1:16" s="147" customFormat="1" ht="15" customHeight="1">
      <c r="B52" s="155" t="s">
        <v>224</v>
      </c>
      <c r="C52" s="411" t="s">
        <v>225</v>
      </c>
      <c r="D52" s="411"/>
      <c r="E52" s="411"/>
      <c r="F52" s="411"/>
      <c r="G52" s="411"/>
      <c r="H52" s="411"/>
      <c r="I52" s="411"/>
      <c r="J52" s="411"/>
      <c r="K52" s="154"/>
      <c r="M52" s="148"/>
      <c r="O52" s="149"/>
      <c r="P52" s="149"/>
    </row>
    <row r="53" spans="1:16" s="147" customFormat="1" ht="4" customHeight="1">
      <c r="B53" s="152"/>
      <c r="C53" s="153"/>
      <c r="D53" s="153"/>
      <c r="E53" s="153"/>
      <c r="F53" s="153"/>
      <c r="G53" s="153"/>
      <c r="H53" s="153"/>
      <c r="I53" s="153"/>
      <c r="J53" s="153"/>
      <c r="K53" s="154"/>
      <c r="M53" s="148"/>
      <c r="O53" s="149"/>
      <c r="P53" s="149"/>
    </row>
    <row r="54" spans="1:16" s="147" customFormat="1" ht="15" customHeight="1">
      <c r="B54" s="152"/>
      <c r="C54" s="408" t="s">
        <v>214</v>
      </c>
      <c r="D54" s="409"/>
      <c r="E54" s="410"/>
      <c r="F54" s="160"/>
      <c r="G54" s="160"/>
      <c r="H54" s="160"/>
      <c r="I54" s="160"/>
      <c r="J54" s="160"/>
      <c r="K54" s="154"/>
      <c r="M54" s="148"/>
      <c r="O54" s="149"/>
      <c r="P54" s="149"/>
    </row>
    <row r="55" spans="1:16" s="147" customFormat="1" ht="15" customHeight="1">
      <c r="B55" s="152"/>
      <c r="C55"/>
      <c r="D55"/>
      <c r="E55"/>
      <c r="F55"/>
      <c r="G55"/>
      <c r="H55"/>
      <c r="I55"/>
      <c r="J55"/>
      <c r="K55" s="154"/>
      <c r="M55" s="148"/>
      <c r="O55" s="149"/>
      <c r="P55" s="149"/>
    </row>
    <row r="56" spans="1:16" s="147" customFormat="1" ht="4" customHeight="1">
      <c r="B56" s="156"/>
      <c r="C56" s="157"/>
      <c r="D56" s="157"/>
      <c r="E56" s="157"/>
      <c r="F56" s="157"/>
      <c r="G56" s="157"/>
      <c r="H56" s="157"/>
      <c r="I56" s="157"/>
      <c r="J56" s="157"/>
      <c r="K56" s="158"/>
      <c r="M56" s="148"/>
      <c r="O56" s="149"/>
      <c r="P56" s="149"/>
    </row>
    <row r="57" spans="1:16" ht="12.5">
      <c r="B57" s="161"/>
      <c r="C57" s="161"/>
      <c r="D57" s="161"/>
      <c r="E57" s="161"/>
      <c r="F57" s="161"/>
      <c r="G57" s="161"/>
      <c r="H57" s="161"/>
      <c r="I57" s="161"/>
      <c r="J57" s="161"/>
      <c r="K57" s="161"/>
      <c r="M57" s="138"/>
    </row>
    <row r="58" spans="1:16" ht="8.15" hidden="1" customHeight="1">
      <c r="A58" s="138"/>
      <c r="B58" s="138"/>
      <c r="C58" s="138"/>
      <c r="D58" s="138"/>
      <c r="E58" s="138"/>
      <c r="F58" s="138"/>
      <c r="G58" s="138"/>
      <c r="H58" s="138"/>
      <c r="I58" s="138"/>
      <c r="J58" s="138"/>
      <c r="K58" s="138"/>
      <c r="L58" s="138"/>
      <c r="M58" s="162"/>
    </row>
    <row r="59" spans="1:16" ht="12.75" hidden="1" customHeight="1">
      <c r="A59" s="140"/>
      <c r="B59" s="140"/>
      <c r="C59" s="140"/>
      <c r="D59" s="140"/>
      <c r="E59" s="140"/>
      <c r="F59" s="140"/>
      <c r="G59" s="140"/>
      <c r="H59" s="140"/>
      <c r="I59" s="140"/>
      <c r="J59" s="140"/>
      <c r="K59" s="140"/>
      <c r="L59" s="140"/>
      <c r="M59" s="163"/>
    </row>
    <row r="60" spans="1:16" ht="12.75" hidden="1" customHeight="1">
      <c r="A60" s="140"/>
      <c r="B60" s="145" t="s">
        <v>226</v>
      </c>
      <c r="C60" s="140"/>
      <c r="D60" s="140"/>
      <c r="E60" s="140"/>
      <c r="F60" s="140"/>
      <c r="G60" s="140"/>
      <c r="H60" s="140"/>
      <c r="I60" s="140"/>
      <c r="J60" s="140"/>
      <c r="K60" s="140"/>
      <c r="L60" s="140"/>
      <c r="M60" s="163"/>
    </row>
    <row r="61" spans="1:16" ht="12.75" hidden="1" customHeight="1">
      <c r="A61" s="140"/>
      <c r="B61" s="145"/>
      <c r="C61" s="140"/>
      <c r="D61" s="140"/>
      <c r="E61" s="140"/>
      <c r="F61" s="140"/>
      <c r="G61" s="140"/>
      <c r="H61" s="140"/>
      <c r="I61" s="140"/>
      <c r="J61" s="140"/>
      <c r="K61" s="140"/>
      <c r="L61" s="140"/>
      <c r="M61" s="163"/>
    </row>
    <row r="62" spans="1:16" ht="13" hidden="1">
      <c r="B62" s="139" t="s">
        <v>227</v>
      </c>
    </row>
    <row r="63" spans="1:16" ht="13" hidden="1">
      <c r="B63" s="139"/>
    </row>
    <row r="64" spans="1:16" ht="14" hidden="1">
      <c r="B64" s="139"/>
      <c r="C64" s="416" t="s">
        <v>228</v>
      </c>
      <c r="D64" s="416"/>
      <c r="E64" s="416"/>
      <c r="F64" s="416"/>
      <c r="G64" s="416"/>
    </row>
    <row r="65" spans="2:7" ht="14" hidden="1">
      <c r="B65" s="139"/>
      <c r="C65" s="405" t="s">
        <v>229</v>
      </c>
      <c r="D65" s="406"/>
      <c r="E65" s="406"/>
      <c r="F65" s="407"/>
      <c r="G65" s="269" t="str">
        <f ca="1">IF(INDIRECT(C65)="&lt;Choose&gt;","No","Yes")</f>
        <v>No</v>
      </c>
    </row>
    <row r="66" spans="2:7" ht="14" hidden="1">
      <c r="B66" s="139"/>
      <c r="C66" s="405" t="s">
        <v>230</v>
      </c>
      <c r="D66" s="406"/>
      <c r="E66" s="406"/>
      <c r="F66" s="407"/>
      <c r="G66" s="269" t="str">
        <f ca="1">IF(AND(INDIRECT(C66)="",tx__MinoCert="Other"),"No","Yes")</f>
        <v>Yes</v>
      </c>
    </row>
    <row r="67" spans="2:7" ht="14" hidden="1">
      <c r="B67" s="139"/>
      <c r="C67" s="405" t="s">
        <v>231</v>
      </c>
      <c r="D67" s="406"/>
      <c r="E67" s="406"/>
      <c r="F67" s="407"/>
      <c r="G67" s="269" t="str">
        <f ca="1">IF(AND(INDIRECT(C67)="",tx__MinoCert&lt;&gt;"&lt;Choose&gt;",tx__MinoCert&lt;&gt;"Not applicable"),"No","Yes")</f>
        <v>Yes</v>
      </c>
    </row>
    <row r="68" spans="2:7" ht="14" hidden="1">
      <c r="B68" s="139"/>
      <c r="C68" s="405" t="s">
        <v>232</v>
      </c>
      <c r="D68" s="406"/>
      <c r="E68" s="406"/>
      <c r="F68" s="407"/>
      <c r="G68" s="269" t="str">
        <f ca="1">IF(INDIRECT(C68)="&lt;Choose&gt;","No","Yes")</f>
        <v>No</v>
      </c>
    </row>
    <row r="69" spans="2:7" ht="14" hidden="1">
      <c r="B69" s="139"/>
      <c r="C69" s="405" t="s">
        <v>233</v>
      </c>
      <c r="D69" s="406"/>
      <c r="E69" s="406"/>
      <c r="F69" s="407"/>
      <c r="G69" s="269" t="str">
        <f ca="1">IF(AND(INDIRECT(C69)="",tx__SmBizCert="Other"),"No","Yes")</f>
        <v>Yes</v>
      </c>
    </row>
    <row r="70" spans="2:7" ht="14" hidden="1">
      <c r="B70" s="139"/>
      <c r="C70" s="405" t="s">
        <v>234</v>
      </c>
      <c r="D70" s="406"/>
      <c r="E70" s="406"/>
      <c r="F70" s="407"/>
      <c r="G70" s="269" t="str">
        <f ca="1">IF(AND(INDIRECT(C70)="",tx__SmBizCert&lt;&gt;"&lt;Choose&gt;",tx__SmBizCert&lt;&gt;"Not applicable"),"No","Yes")</f>
        <v>Yes</v>
      </c>
    </row>
    <row r="71" spans="2:7" ht="14" hidden="1">
      <c r="B71" s="139"/>
      <c r="C71" s="405" t="s">
        <v>235</v>
      </c>
      <c r="D71" s="406"/>
      <c r="E71" s="406"/>
      <c r="F71" s="407"/>
      <c r="G71" s="269" t="str">
        <f ca="1">IF(INDIRECT(C71)="&lt;Choose&gt;","No","Yes")</f>
        <v>No</v>
      </c>
    </row>
    <row r="72" spans="2:7" ht="14" hidden="1">
      <c r="B72" s="139"/>
      <c r="C72" s="405" t="s">
        <v>236</v>
      </c>
      <c r="D72" s="406"/>
      <c r="E72" s="406"/>
      <c r="F72" s="407"/>
      <c r="G72" s="269" t="str">
        <f ca="1">IF(AND(INDIRECT(C72)="",tx__ProDesDevYN="Yes"),"No","Yes")</f>
        <v>Yes</v>
      </c>
    </row>
    <row r="73" spans="2:7" ht="14" hidden="1">
      <c r="B73" s="139"/>
      <c r="C73" s="405" t="s">
        <v>237</v>
      </c>
      <c r="D73" s="406"/>
      <c r="E73" s="406"/>
      <c r="F73" s="407"/>
      <c r="G73" s="269" t="str">
        <f ca="1">IF(INDIRECT(C73)="&lt;Choose&gt;","No","Yes")</f>
        <v>No</v>
      </c>
    </row>
    <row r="74" spans="2:7" ht="14" hidden="1">
      <c r="B74" s="139"/>
      <c r="C74" s="405" t="s">
        <v>238</v>
      </c>
      <c r="D74" s="406"/>
      <c r="E74" s="406"/>
      <c r="F74" s="407"/>
      <c r="G74" s="269" t="str">
        <f ca="1">IF(INDIRECT(C74)="&lt;Choose&gt;","No","Yes")</f>
        <v>No</v>
      </c>
    </row>
    <row r="75" spans="2:7" ht="14" hidden="1">
      <c r="B75" s="139"/>
      <c r="C75" s="270"/>
      <c r="D75" s="270"/>
      <c r="E75" s="270"/>
      <c r="F75" s="271" t="s">
        <v>239</v>
      </c>
      <c r="G75" s="269">
        <f ca="1">COUNTIF(G65:G74,"No")</f>
        <v>5</v>
      </c>
    </row>
    <row r="76" spans="2:7" ht="13" hidden="1">
      <c r="B76" s="139"/>
    </row>
    <row r="77" spans="2:7" ht="13" hidden="1">
      <c r="B77" s="139"/>
      <c r="C77" s="402" t="s">
        <v>240</v>
      </c>
      <c r="D77" s="403"/>
      <c r="E77" s="403"/>
      <c r="F77" s="403"/>
      <c r="G77" s="404"/>
    </row>
    <row r="78" spans="2:7" ht="13" hidden="1">
      <c r="B78" s="139"/>
      <c r="C78" s="164" t="s">
        <v>214</v>
      </c>
      <c r="D78" s="165"/>
      <c r="E78" s="165"/>
      <c r="F78" s="165"/>
      <c r="G78" s="166"/>
    </row>
    <row r="79" spans="2:7" ht="13" hidden="1">
      <c r="B79" s="139"/>
      <c r="C79" s="164" t="s">
        <v>241</v>
      </c>
      <c r="D79" s="165"/>
      <c r="E79" s="165"/>
      <c r="F79" s="165"/>
      <c r="G79" s="166"/>
    </row>
    <row r="80" spans="2:7" ht="13" hidden="1">
      <c r="B80" s="139"/>
      <c r="C80" s="164" t="s">
        <v>242</v>
      </c>
      <c r="D80" s="165"/>
      <c r="E80" s="165"/>
      <c r="F80" s="165"/>
      <c r="G80" s="166"/>
    </row>
    <row r="81" spans="2:7" ht="13" hidden="1">
      <c r="B81" s="139"/>
      <c r="C81" s="164" t="s">
        <v>243</v>
      </c>
      <c r="D81" s="165"/>
      <c r="E81" s="165"/>
      <c r="F81" s="165"/>
      <c r="G81" s="166"/>
    </row>
    <row r="82" spans="2:7" ht="13" hidden="1">
      <c r="B82" s="139"/>
      <c r="C82" s="164" t="s">
        <v>244</v>
      </c>
      <c r="D82" s="165"/>
      <c r="E82" s="165"/>
      <c r="F82" s="165"/>
      <c r="G82" s="166"/>
    </row>
    <row r="83" spans="2:7" ht="13" hidden="1">
      <c r="B83" s="139"/>
      <c r="C83" s="164" t="s">
        <v>245</v>
      </c>
      <c r="D83" s="165"/>
      <c r="E83" s="165"/>
      <c r="F83" s="165"/>
      <c r="G83" s="166"/>
    </row>
    <row r="84" spans="2:7" ht="13" hidden="1">
      <c r="B84" s="139"/>
      <c r="C84" s="164" t="s">
        <v>246</v>
      </c>
      <c r="D84" s="165"/>
      <c r="E84" s="165"/>
      <c r="F84" s="165"/>
      <c r="G84" s="166"/>
    </row>
    <row r="85" spans="2:7" ht="13" hidden="1">
      <c r="B85" s="139"/>
      <c r="C85" s="167" t="s">
        <v>247</v>
      </c>
      <c r="D85" s="168"/>
      <c r="E85" s="168"/>
      <c r="F85" s="168"/>
      <c r="G85" s="169"/>
    </row>
    <row r="86" spans="2:7" ht="13" hidden="1">
      <c r="B86" s="139"/>
    </row>
    <row r="87" spans="2:7" ht="13" hidden="1">
      <c r="B87" s="139"/>
      <c r="C87" s="402" t="s">
        <v>248</v>
      </c>
      <c r="D87" s="403"/>
      <c r="E87" s="403"/>
      <c r="F87" s="403"/>
      <c r="G87" s="404"/>
    </row>
    <row r="88" spans="2:7" ht="13" hidden="1">
      <c r="B88" s="139"/>
      <c r="C88" s="164" t="s">
        <v>214</v>
      </c>
      <c r="D88" s="165"/>
      <c r="E88" s="165"/>
      <c r="F88" s="165"/>
      <c r="G88" s="166"/>
    </row>
    <row r="89" spans="2:7" ht="13" hidden="1">
      <c r="B89" s="139"/>
      <c r="C89" s="164" t="s">
        <v>241</v>
      </c>
      <c r="D89" s="165"/>
      <c r="E89" s="165"/>
      <c r="F89" s="165"/>
      <c r="G89" s="166"/>
    </row>
    <row r="90" spans="2:7" ht="13" hidden="1">
      <c r="B90" s="139"/>
      <c r="C90" s="164" t="s">
        <v>249</v>
      </c>
      <c r="D90" s="165"/>
      <c r="E90" s="165"/>
      <c r="F90" s="165"/>
      <c r="G90" s="166"/>
    </row>
    <row r="91" spans="2:7" ht="13" hidden="1">
      <c r="B91" s="139"/>
      <c r="C91" s="164" t="s">
        <v>250</v>
      </c>
      <c r="D91" s="165"/>
      <c r="E91" s="165"/>
      <c r="F91" s="165"/>
      <c r="G91" s="166"/>
    </row>
    <row r="92" spans="2:7" ht="13" hidden="1">
      <c r="B92" s="139"/>
      <c r="C92" s="167" t="s">
        <v>247</v>
      </c>
      <c r="D92" s="168"/>
      <c r="E92" s="168"/>
      <c r="F92" s="168"/>
      <c r="G92" s="169"/>
    </row>
    <row r="93" spans="2:7" ht="13" hidden="1">
      <c r="B93" s="139"/>
    </row>
    <row r="94" spans="2:7" ht="13" hidden="1">
      <c r="B94" s="139"/>
      <c r="C94" s="402" t="s">
        <v>251</v>
      </c>
      <c r="D94" s="403"/>
      <c r="E94" s="403"/>
      <c r="F94" s="403"/>
      <c r="G94" s="404"/>
    </row>
    <row r="95" spans="2:7" ht="13" hidden="1">
      <c r="B95" s="139"/>
      <c r="C95" s="164" t="s">
        <v>214</v>
      </c>
      <c r="D95" s="165"/>
      <c r="E95" s="165"/>
      <c r="F95" s="165"/>
      <c r="G95" s="166"/>
    </row>
    <row r="96" spans="2:7" ht="13" hidden="1">
      <c r="B96" s="139"/>
      <c r="C96" s="164" t="s">
        <v>241</v>
      </c>
      <c r="D96" s="165"/>
      <c r="E96" s="165"/>
      <c r="F96" s="165"/>
      <c r="G96" s="166"/>
    </row>
    <row r="97" spans="2:7" ht="13" hidden="1">
      <c r="B97" s="139"/>
      <c r="C97" s="164" t="s">
        <v>252</v>
      </c>
      <c r="D97" s="165"/>
      <c r="E97" s="165"/>
      <c r="F97" s="165"/>
      <c r="G97" s="166"/>
    </row>
    <row r="98" spans="2:7" ht="13" hidden="1">
      <c r="B98" s="139"/>
      <c r="C98" s="164" t="s">
        <v>253</v>
      </c>
      <c r="D98" s="165"/>
      <c r="E98" s="165"/>
      <c r="F98" s="165"/>
      <c r="G98" s="166"/>
    </row>
    <row r="99" spans="2:7" ht="13" hidden="1">
      <c r="B99" s="139"/>
      <c r="C99" s="164" t="s">
        <v>254</v>
      </c>
      <c r="D99" s="165"/>
      <c r="E99" s="165"/>
      <c r="F99" s="165"/>
      <c r="G99" s="166"/>
    </row>
    <row r="100" spans="2:7" ht="13" hidden="1">
      <c r="B100" s="139"/>
      <c r="C100" s="167" t="s">
        <v>255</v>
      </c>
      <c r="D100" s="168"/>
      <c r="E100" s="168"/>
      <c r="F100" s="168"/>
      <c r="G100" s="169"/>
    </row>
    <row r="101" spans="2:7" ht="13" hidden="1">
      <c r="B101" s="139"/>
    </row>
    <row r="102" spans="2:7" ht="13" hidden="1">
      <c r="B102" s="139"/>
      <c r="C102" s="402" t="s">
        <v>256</v>
      </c>
      <c r="D102" s="403"/>
      <c r="E102" s="403"/>
      <c r="F102" s="403"/>
      <c r="G102" s="404"/>
    </row>
    <row r="103" spans="2:7" customFormat="1" ht="14.5" hidden="1">
      <c r="C103" s="164" t="s">
        <v>214</v>
      </c>
      <c r="D103" s="165"/>
      <c r="E103" s="165"/>
      <c r="F103" s="165"/>
      <c r="G103" s="166"/>
    </row>
    <row r="104" spans="2:7" customFormat="1" ht="14.5" hidden="1">
      <c r="C104" s="164" t="s">
        <v>257</v>
      </c>
      <c r="D104" s="165"/>
      <c r="E104" s="165"/>
      <c r="F104" s="165"/>
      <c r="G104" s="166"/>
    </row>
    <row r="105" spans="2:7" customFormat="1" ht="14.5" hidden="1">
      <c r="C105" s="164" t="s">
        <v>258</v>
      </c>
      <c r="D105" s="165"/>
      <c r="E105" s="165"/>
      <c r="F105" s="165"/>
      <c r="G105" s="166"/>
    </row>
    <row r="106" spans="2:7" customFormat="1" ht="14.5" hidden="1">
      <c r="C106" s="164" t="s">
        <v>259</v>
      </c>
      <c r="D106" s="165"/>
      <c r="E106" s="165"/>
      <c r="F106" s="165"/>
      <c r="G106" s="166"/>
    </row>
    <row r="107" spans="2:7" customFormat="1" ht="12.75" hidden="1" customHeight="1">
      <c r="C107" s="167" t="s">
        <v>260</v>
      </c>
      <c r="D107" s="168"/>
      <c r="E107" s="168"/>
      <c r="F107" s="168"/>
      <c r="G107" s="169"/>
    </row>
    <row r="108" spans="2:7" customFormat="1" ht="14.5" hidden="1"/>
    <row r="109" spans="2:7" customFormat="1" ht="14.5" hidden="1"/>
    <row r="110" spans="2:7" customFormat="1" ht="14.5" hidden="1"/>
    <row r="111" spans="2:7" customFormat="1" ht="14.5" hidden="1"/>
    <row r="112" spans="2:7" customFormat="1" ht="14.5" hidden="1"/>
    <row r="113" customFormat="1" ht="14.5" hidden="1"/>
    <row r="114" customFormat="1" ht="14.5" hidden="1"/>
    <row r="115" customFormat="1" ht="14.5" hidden="1"/>
    <row r="116" customFormat="1" ht="14.5" hidden="1"/>
    <row r="117" customFormat="1" ht="14.5" hidden="1"/>
    <row r="118" customFormat="1" ht="14.5" hidden="1"/>
    <row r="119" customFormat="1" ht="14.5" hidden="1"/>
    <row r="120" customFormat="1" ht="14.5" hidden="1"/>
    <row r="121" customFormat="1" ht="14.5" hidden="1"/>
    <row r="122" customFormat="1" ht="14.5" hidden="1"/>
    <row r="123" customFormat="1" ht="14.5" hidden="1"/>
    <row r="124" customFormat="1" ht="14.5" hidden="1"/>
    <row r="125" customFormat="1" ht="14.5" hidden="1"/>
    <row r="126" customFormat="1" ht="14.5" hidden="1"/>
    <row r="127" customFormat="1" ht="14.5" hidden="1"/>
    <row r="128" customFormat="1" ht="14.5" hidden="1"/>
    <row r="129" customFormat="1" ht="14.5" hidden="1"/>
    <row r="130" customFormat="1" ht="14.5" hidden="1"/>
    <row r="131" customFormat="1" ht="14.5" hidden="1"/>
    <row r="132" customFormat="1" ht="14.5" hidden="1"/>
    <row r="133" customFormat="1" ht="14.5" hidden="1"/>
    <row r="134" customFormat="1" ht="14.5" hidden="1"/>
    <row r="135" customFormat="1" ht="14.5" hidden="1"/>
    <row r="136" customFormat="1" ht="14.5" hidden="1"/>
    <row r="137" customFormat="1" ht="14.5" hidden="1"/>
    <row r="138" customFormat="1" ht="14.5" hidden="1"/>
    <row r="139" customFormat="1" ht="14.5" hidden="1"/>
    <row r="140" customFormat="1" ht="14.5" hidden="1"/>
    <row r="141" customFormat="1" ht="14.5" hidden="1"/>
    <row r="142" customFormat="1" ht="14.5" hidden="1"/>
    <row r="143" customFormat="1" ht="14.5" hidden="1"/>
    <row r="144" customFormat="1" ht="14.5" hidden="1"/>
    <row r="145" customFormat="1" ht="14.5" hidden="1"/>
    <row r="146" customFormat="1" ht="14.5" hidden="1"/>
    <row r="147" customFormat="1" ht="14.5" hidden="1"/>
    <row r="148" customFormat="1" ht="14.5" hidden="1"/>
    <row r="149" customFormat="1" ht="14.5" hidden="1"/>
    <row r="150" customFormat="1" ht="14.5" hidden="1"/>
    <row r="151" customFormat="1" ht="12.75" hidden="1" customHeight="1"/>
    <row r="152" customFormat="1" ht="12.75" hidden="1" customHeight="1"/>
    <row r="153" customFormat="1" ht="12.75" hidden="1" customHeight="1"/>
    <row r="154" customFormat="1" ht="12.75" hidden="1" customHeight="1"/>
    <row r="155" customFormat="1" ht="12.75" hidden="1" customHeight="1"/>
    <row r="156" customFormat="1" ht="12.75" hidden="1" customHeight="1"/>
    <row r="157" customFormat="1" ht="12.75" hidden="1" customHeight="1"/>
    <row r="158" customFormat="1" ht="12.75" hidden="1" customHeight="1"/>
    <row r="159" customFormat="1" ht="12.75" hidden="1" customHeight="1"/>
    <row r="160" customFormat="1" ht="12.75" hidden="1" customHeight="1"/>
    <row r="161" customFormat="1" ht="12.75" hidden="1" customHeight="1"/>
    <row r="162" customFormat="1" ht="12.75" hidden="1" customHeight="1"/>
    <row r="163" customFormat="1" ht="12.75" hidden="1" customHeight="1"/>
    <row r="164" customFormat="1" ht="12.75" hidden="1" customHeight="1"/>
    <row r="165" customFormat="1" ht="12.75" hidden="1" customHeight="1"/>
    <row r="166" customFormat="1" ht="12.75" hidden="1" customHeight="1"/>
    <row r="167" customFormat="1" ht="12.75" hidden="1" customHeight="1"/>
    <row r="168" customFormat="1" ht="12.75" hidden="1" customHeight="1"/>
    <row r="169" customFormat="1" ht="12.75" hidden="1" customHeight="1"/>
    <row r="170" customFormat="1" ht="12.75" hidden="1" customHeight="1"/>
    <row r="171" customFormat="1" ht="12.75" hidden="1" customHeight="1"/>
    <row r="172" customFormat="1" ht="12.75" hidden="1" customHeight="1"/>
    <row r="173" customFormat="1" ht="12.75" hidden="1" customHeight="1"/>
    <row r="174" customFormat="1" ht="12.75" hidden="1" customHeight="1"/>
    <row r="175" customFormat="1" ht="12.75" hidden="1" customHeight="1"/>
    <row r="176" customFormat="1" ht="12.75" hidden="1" customHeight="1"/>
    <row r="177" customFormat="1" ht="12.75" hidden="1" customHeight="1"/>
    <row r="178" customFormat="1" ht="12.75" hidden="1" customHeight="1"/>
    <row r="179" customFormat="1" ht="12.75" hidden="1" customHeight="1"/>
    <row r="180" customFormat="1" ht="12.75" hidden="1" customHeight="1"/>
    <row r="181" customFormat="1" ht="12.75" hidden="1" customHeight="1"/>
    <row r="182" customFormat="1" ht="12.75" hidden="1" customHeight="1"/>
    <row r="183" customFormat="1" ht="12.75" hidden="1" customHeight="1"/>
    <row r="184" customFormat="1" ht="12.75" hidden="1" customHeight="1"/>
    <row r="185" customFormat="1" ht="12.75" hidden="1" customHeight="1"/>
    <row r="186" customFormat="1" ht="12.75" hidden="1" customHeight="1"/>
    <row r="187" customFormat="1" ht="12.75" hidden="1" customHeight="1"/>
    <row r="188" customFormat="1" ht="12.75" hidden="1" customHeight="1"/>
    <row r="189" customFormat="1" ht="12.75" hidden="1" customHeight="1"/>
    <row r="190" customFormat="1" ht="12.75" hidden="1" customHeight="1"/>
    <row r="191" customFormat="1" ht="12.75" hidden="1" customHeight="1"/>
    <row r="192" customFormat="1" ht="12.75" hidden="1" customHeight="1"/>
    <row r="193" customFormat="1" ht="12.75" hidden="1" customHeight="1"/>
    <row r="194" customFormat="1" ht="12.75" hidden="1" customHeight="1"/>
    <row r="195" customFormat="1" ht="12.75" hidden="1" customHeight="1"/>
    <row r="196" customFormat="1" ht="12.75" hidden="1" customHeight="1"/>
    <row r="197" customFormat="1" ht="12.75" hidden="1" customHeight="1"/>
    <row r="198" customFormat="1" ht="12.75" hidden="1" customHeight="1"/>
    <row r="199" customFormat="1" ht="12.75" hidden="1" customHeight="1"/>
    <row r="200" customFormat="1" ht="12.75" hidden="1" customHeight="1"/>
    <row r="201" customFormat="1" ht="12.75" hidden="1" customHeight="1"/>
    <row r="202" customFormat="1" ht="12.75" hidden="1" customHeight="1"/>
    <row r="203" customFormat="1" ht="12.75" hidden="1" customHeight="1"/>
    <row r="204" customFormat="1" ht="12.75" hidden="1" customHeight="1"/>
    <row r="205" customFormat="1" ht="12.75" hidden="1" customHeight="1"/>
    <row r="206" customFormat="1" ht="12.75" hidden="1" customHeight="1"/>
    <row r="207" customFormat="1" ht="12.75" hidden="1" customHeight="1"/>
    <row r="208" customFormat="1" ht="12.75" hidden="1" customHeight="1"/>
    <row r="209" customFormat="1" ht="12.75" hidden="1" customHeight="1"/>
    <row r="210" customFormat="1" ht="12.75" hidden="1" customHeight="1"/>
    <row r="211" customFormat="1" ht="12.75" hidden="1" customHeight="1"/>
  </sheetData>
  <sheetProtection algorithmName="SHA-512" hashValue="5kqWm9nDiRyzdM0VuatVB7Qw0jzz1WyUx3bkXrGvL8O8vQlGgbT7wGc8NMuOYI981FWYbjvNCom0PqxTJeYenw==" saltValue="qQMXags/J7GCEws+TXikiw==" spinCount="100000" sheet="1" objects="1" scenarios="1"/>
  <mergeCells count="30">
    <mergeCell ref="C24:E24"/>
    <mergeCell ref="B6:K6"/>
    <mergeCell ref="C8:J8"/>
    <mergeCell ref="C10:E10"/>
    <mergeCell ref="C14:J14"/>
    <mergeCell ref="C18:J18"/>
    <mergeCell ref="C66:F66"/>
    <mergeCell ref="C28:J28"/>
    <mergeCell ref="C32:J32"/>
    <mergeCell ref="C36:J37"/>
    <mergeCell ref="C40:J40"/>
    <mergeCell ref="C42:J42"/>
    <mergeCell ref="C46:J46"/>
    <mergeCell ref="C48:E48"/>
    <mergeCell ref="C52:J52"/>
    <mergeCell ref="C54:E54"/>
    <mergeCell ref="C64:G64"/>
    <mergeCell ref="C65:F65"/>
    <mergeCell ref="C102:G102"/>
    <mergeCell ref="C67:F67"/>
    <mergeCell ref="C68:F68"/>
    <mergeCell ref="C69:F69"/>
    <mergeCell ref="C70:F70"/>
    <mergeCell ref="C71:F71"/>
    <mergeCell ref="C72:F72"/>
    <mergeCell ref="C73:F73"/>
    <mergeCell ref="C74:F74"/>
    <mergeCell ref="C77:G77"/>
    <mergeCell ref="C87:G87"/>
    <mergeCell ref="C94:G94"/>
  </mergeCells>
  <conditionalFormatting sqref="H3 E3">
    <cfRule type="cellIs" dxfId="10" priority="11" stopIfTrue="1" operator="equal">
      <formula>"Complete"</formula>
    </cfRule>
  </conditionalFormatting>
  <conditionalFormatting sqref="C10:E10">
    <cfRule type="expression" dxfId="9" priority="10">
      <formula>tx__MinoCert="&lt;Choose&gt;"</formula>
    </cfRule>
  </conditionalFormatting>
  <conditionalFormatting sqref="C14:J14">
    <cfRule type="expression" dxfId="8" priority="9">
      <formula>AND(tx__MinoCert="Other",tx__MinoOtherAg="")</formula>
    </cfRule>
  </conditionalFormatting>
  <conditionalFormatting sqref="C18:J18">
    <cfRule type="expression" dxfId="7" priority="8">
      <formula>AND(tx__MinoCert&lt;&gt;"&lt;Choose&gt;",tx__MinoCertNo="")</formula>
    </cfRule>
  </conditionalFormatting>
  <conditionalFormatting sqref="C24:E24">
    <cfRule type="expression" dxfId="6" priority="7">
      <formula>tx__SmBizCert="&lt;Choose&gt;"</formula>
    </cfRule>
  </conditionalFormatting>
  <conditionalFormatting sqref="C28">
    <cfRule type="expression" dxfId="5" priority="6">
      <formula>AND(tx__SmBizCert="Other",tx__SmBizOtherAg="")</formula>
    </cfRule>
  </conditionalFormatting>
  <conditionalFormatting sqref="C32">
    <cfRule type="expression" dxfId="4" priority="5">
      <formula>AND(tx__SmBizCert&lt;&gt;"&lt;Choose&gt;",tx__SmBizCertNo="")</formula>
    </cfRule>
  </conditionalFormatting>
  <conditionalFormatting sqref="C38">
    <cfRule type="expression" dxfId="3" priority="4">
      <formula>tx__ProDesDevYN="&lt;Choose&gt;"</formula>
    </cfRule>
  </conditionalFormatting>
  <conditionalFormatting sqref="C42:J42">
    <cfRule type="expression" dxfId="2" priority="3">
      <formula>AND(tx__ProDesDevYN="Yes",tx__ProDesDevDesc="")</formula>
    </cfRule>
  </conditionalFormatting>
  <conditionalFormatting sqref="C48:E48">
    <cfRule type="expression" dxfId="1" priority="2">
      <formula>tx__PlanToSub="&lt;Choose&gt;"</formula>
    </cfRule>
  </conditionalFormatting>
  <conditionalFormatting sqref="C54">
    <cfRule type="expression" dxfId="0" priority="1">
      <formula>tx__CodeOfCondYN="&lt;Choose&gt;"</formula>
    </cfRule>
  </conditionalFormatting>
  <dataValidations count="5">
    <dataValidation type="list" allowBlank="1" showInputMessage="1" showErrorMessage="1" sqref="C10" xr:uid="{487AB14A-DA0B-48A4-9A49-2ED46E6CD2E7}">
      <formula1>z__lCertMino</formula1>
    </dataValidation>
    <dataValidation type="list" allowBlank="1" showInputMessage="1" showErrorMessage="1" sqref="C24:E24" xr:uid="{73A812A5-691E-40E2-A9C0-B187972435A4}">
      <formula1>z__lCertSmBiz</formula1>
    </dataValidation>
    <dataValidation type="list" allowBlank="1" showInputMessage="1" showErrorMessage="1" sqref="C38" xr:uid="{79E7533D-2028-44E2-9FC8-A83B6BA8E1EE}">
      <formula1>"&lt;Choose&gt;,Yes,No"</formula1>
    </dataValidation>
    <dataValidation type="list" allowBlank="1" showInputMessage="1" showErrorMessage="1" sqref="C48:E48" xr:uid="{C7BAB867-85EA-4F27-9149-0B0D7A77D6EF}">
      <formula1>z__lPlanToSub</formula1>
    </dataValidation>
    <dataValidation type="list" allowBlank="1" showInputMessage="1" showErrorMessage="1" sqref="C54:E54" xr:uid="{739F0B2B-5895-44CD-B89E-CEAAF9BA3735}">
      <formula1>z__lCodeOfCon</formula1>
    </dataValidation>
  </dataValidations>
  <pageMargins left="0.7" right="0.7" top="0.75" bottom="0.75" header="0.3" footer="0.3"/>
  <pageSetup scale="91" fitToHeight="0" orientation="portrait" r:id="rId1"/>
  <headerFooter>
    <oddFooter>&amp;C&amp;1#&amp;"Calibri"&amp;12&amp;K000000Internal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ksOptional">
    <tabColor theme="9" tint="0.59999389629810485"/>
  </sheetPr>
  <dimension ref="A1:O24"/>
  <sheetViews>
    <sheetView zoomScale="75" zoomScaleNormal="75" workbookViewId="0">
      <selection activeCell="C4" sqref="C4"/>
    </sheetView>
  </sheetViews>
  <sheetFormatPr defaultColWidth="8.81640625" defaultRowHeight="14.5"/>
  <cols>
    <col min="1" max="1" width="12.7265625" style="130" customWidth="1"/>
    <col min="2" max="2" width="30.26953125" style="130" customWidth="1"/>
    <col min="3" max="4" width="9.453125" style="130" customWidth="1"/>
    <col min="5" max="5" width="9.54296875" style="130" customWidth="1"/>
    <col min="6" max="6" width="9.1796875" style="130" customWidth="1"/>
    <col min="7" max="7" width="8.81640625" style="130" customWidth="1"/>
    <col min="8" max="8" width="9.1796875" style="130" customWidth="1"/>
    <col min="9" max="16384" width="8.81640625" style="130"/>
  </cols>
  <sheetData>
    <row r="1" spans="1:15" ht="50.25" customHeight="1">
      <c r="A1" s="272"/>
      <c r="B1" s="273"/>
      <c r="C1" s="418" t="s">
        <v>261</v>
      </c>
      <c r="D1" s="419"/>
      <c r="E1" s="419"/>
      <c r="F1" s="419"/>
      <c r="G1" s="419"/>
      <c r="H1" s="419"/>
      <c r="I1" s="419"/>
      <c r="J1" s="419"/>
      <c r="K1" s="419"/>
      <c r="L1" s="419"/>
      <c r="M1" s="419"/>
      <c r="N1" s="419"/>
      <c r="O1" s="419"/>
    </row>
    <row r="2" spans="1:15" ht="50.25" customHeight="1">
      <c r="A2" s="274" t="s">
        <v>135</v>
      </c>
      <c r="B2" s="274" t="s">
        <v>262</v>
      </c>
      <c r="C2" s="420" t="s">
        <v>263</v>
      </c>
      <c r="D2" s="421"/>
      <c r="E2" s="421"/>
      <c r="F2" s="421"/>
      <c r="G2" s="421"/>
      <c r="H2" s="421"/>
      <c r="I2" s="421"/>
      <c r="J2" s="421"/>
      <c r="K2" s="421"/>
      <c r="L2" s="421"/>
      <c r="M2" s="421"/>
      <c r="N2" s="421"/>
      <c r="O2" s="421"/>
    </row>
    <row r="3" spans="1:15" ht="62.25" customHeight="1">
      <c r="A3" s="274" t="s">
        <v>166</v>
      </c>
      <c r="B3" s="274" t="s">
        <v>264</v>
      </c>
      <c r="C3" s="420" t="s">
        <v>389</v>
      </c>
      <c r="D3" s="421"/>
      <c r="E3" s="421"/>
      <c r="F3" s="421"/>
      <c r="G3" s="421"/>
      <c r="H3" s="421"/>
      <c r="I3" s="421"/>
      <c r="J3" s="421"/>
      <c r="K3" s="421"/>
      <c r="L3" s="421"/>
      <c r="M3" s="421"/>
      <c r="N3" s="421"/>
      <c r="O3" s="422"/>
    </row>
    <row r="4" spans="1:15" ht="29">
      <c r="A4" s="275"/>
      <c r="B4" s="276"/>
      <c r="C4" s="277" t="s">
        <v>168</v>
      </c>
      <c r="D4" s="277" t="s">
        <v>169</v>
      </c>
      <c r="E4" s="277" t="s">
        <v>170</v>
      </c>
      <c r="F4" s="277" t="s">
        <v>171</v>
      </c>
      <c r="G4" s="277" t="s">
        <v>172</v>
      </c>
      <c r="H4" s="277" t="s">
        <v>173</v>
      </c>
      <c r="I4" s="277" t="s">
        <v>174</v>
      </c>
      <c r="J4" s="277" t="s">
        <v>175</v>
      </c>
      <c r="K4" s="277" t="s">
        <v>176</v>
      </c>
      <c r="L4" s="277" t="s">
        <v>177</v>
      </c>
      <c r="M4" s="277" t="s">
        <v>178</v>
      </c>
      <c r="N4" s="277" t="s">
        <v>179</v>
      </c>
      <c r="O4" s="278" t="s">
        <v>265</v>
      </c>
    </row>
    <row r="5" spans="1:15">
      <c r="A5" s="279"/>
      <c r="B5" s="279"/>
      <c r="C5" s="279"/>
      <c r="D5" s="279"/>
      <c r="E5" s="279"/>
      <c r="F5" s="279"/>
      <c r="G5" s="279"/>
      <c r="H5" s="279"/>
      <c r="I5" s="279"/>
      <c r="J5" s="279"/>
      <c r="K5" s="279"/>
      <c r="L5" s="279"/>
      <c r="M5" s="279"/>
      <c r="N5" s="279"/>
      <c r="O5" s="131">
        <f t="shared" ref="O5:O24" si="0">SUM(C5:N5)</f>
        <v>0</v>
      </c>
    </row>
    <row r="6" spans="1:15">
      <c r="A6" s="279"/>
      <c r="B6" s="279"/>
      <c r="C6" s="279"/>
      <c r="D6" s="279"/>
      <c r="E6" s="279"/>
      <c r="F6" s="279"/>
      <c r="G6" s="279"/>
      <c r="H6" s="279"/>
      <c r="I6" s="279"/>
      <c r="J6" s="279"/>
      <c r="K6" s="279"/>
      <c r="L6" s="279"/>
      <c r="M6" s="279"/>
      <c r="N6" s="279"/>
      <c r="O6" s="131">
        <f t="shared" si="0"/>
        <v>0</v>
      </c>
    </row>
    <row r="7" spans="1:15">
      <c r="A7" s="279"/>
      <c r="B7" s="279"/>
      <c r="C7" s="279"/>
      <c r="D7" s="279"/>
      <c r="E7" s="279"/>
      <c r="F7" s="279"/>
      <c r="G7" s="279"/>
      <c r="H7" s="279"/>
      <c r="I7" s="279"/>
      <c r="J7" s="279"/>
      <c r="K7" s="279"/>
      <c r="L7" s="279"/>
      <c r="M7" s="279"/>
      <c r="N7" s="279"/>
      <c r="O7" s="131">
        <f t="shared" si="0"/>
        <v>0</v>
      </c>
    </row>
    <row r="8" spans="1:15">
      <c r="A8" s="279"/>
      <c r="B8" s="279"/>
      <c r="C8" s="279"/>
      <c r="D8" s="279"/>
      <c r="E8" s="279"/>
      <c r="F8" s="279"/>
      <c r="G8" s="279"/>
      <c r="H8" s="279"/>
      <c r="I8" s="279"/>
      <c r="J8" s="279"/>
      <c r="K8" s="279"/>
      <c r="L8" s="279"/>
      <c r="M8" s="279"/>
      <c r="N8" s="279"/>
      <c r="O8" s="131">
        <f t="shared" si="0"/>
        <v>0</v>
      </c>
    </row>
    <row r="9" spans="1:15">
      <c r="A9" s="279"/>
      <c r="B9" s="279"/>
      <c r="C9" s="279"/>
      <c r="D9" s="279"/>
      <c r="E9" s="279"/>
      <c r="F9" s="279"/>
      <c r="G9" s="279"/>
      <c r="H9" s="279"/>
      <c r="I9" s="279"/>
      <c r="J9" s="279"/>
      <c r="K9" s="279"/>
      <c r="L9" s="279"/>
      <c r="M9" s="279"/>
      <c r="N9" s="279"/>
      <c r="O9" s="131">
        <f t="shared" si="0"/>
        <v>0</v>
      </c>
    </row>
    <row r="10" spans="1:15">
      <c r="A10" s="279"/>
      <c r="B10" s="279"/>
      <c r="C10" s="279"/>
      <c r="D10" s="279"/>
      <c r="E10" s="279"/>
      <c r="F10" s="279"/>
      <c r="G10" s="279"/>
      <c r="H10" s="279"/>
      <c r="I10" s="279"/>
      <c r="J10" s="279"/>
      <c r="K10" s="279"/>
      <c r="L10" s="279"/>
      <c r="M10" s="279"/>
      <c r="N10" s="279"/>
      <c r="O10" s="131">
        <f t="shared" si="0"/>
        <v>0</v>
      </c>
    </row>
    <row r="11" spans="1:15">
      <c r="A11" s="279"/>
      <c r="B11" s="279"/>
      <c r="C11" s="279"/>
      <c r="D11" s="279"/>
      <c r="E11" s="279"/>
      <c r="F11" s="279"/>
      <c r="G11" s="279"/>
      <c r="H11" s="279"/>
      <c r="I11" s="279"/>
      <c r="J11" s="279"/>
      <c r="K11" s="279"/>
      <c r="L11" s="279"/>
      <c r="M11" s="279"/>
      <c r="N11" s="279"/>
      <c r="O11" s="131">
        <f t="shared" si="0"/>
        <v>0</v>
      </c>
    </row>
    <row r="12" spans="1:15">
      <c r="A12" s="279"/>
      <c r="B12" s="279"/>
      <c r="C12" s="279"/>
      <c r="D12" s="279"/>
      <c r="E12" s="279"/>
      <c r="F12" s="279"/>
      <c r="G12" s="279"/>
      <c r="H12" s="279"/>
      <c r="I12" s="279"/>
      <c r="J12" s="279"/>
      <c r="K12" s="279"/>
      <c r="L12" s="279"/>
      <c r="M12" s="279"/>
      <c r="N12" s="279"/>
      <c r="O12" s="131">
        <f t="shared" si="0"/>
        <v>0</v>
      </c>
    </row>
    <row r="13" spans="1:15">
      <c r="A13" s="279"/>
      <c r="B13" s="279"/>
      <c r="C13" s="279"/>
      <c r="D13" s="279"/>
      <c r="E13" s="279"/>
      <c r="F13" s="279"/>
      <c r="G13" s="279"/>
      <c r="H13" s="279"/>
      <c r="I13" s="279"/>
      <c r="J13" s="279"/>
      <c r="K13" s="279"/>
      <c r="L13" s="279"/>
      <c r="M13" s="279"/>
      <c r="N13" s="279"/>
      <c r="O13" s="131">
        <f t="shared" si="0"/>
        <v>0</v>
      </c>
    </row>
    <row r="14" spans="1:15">
      <c r="A14" s="279"/>
      <c r="B14" s="279"/>
      <c r="C14" s="279"/>
      <c r="D14" s="279"/>
      <c r="E14" s="279"/>
      <c r="F14" s="279"/>
      <c r="G14" s="279"/>
      <c r="H14" s="279"/>
      <c r="I14" s="279"/>
      <c r="J14" s="279"/>
      <c r="K14" s="279"/>
      <c r="L14" s="279"/>
      <c r="M14" s="279"/>
      <c r="N14" s="279"/>
      <c r="O14" s="131">
        <f t="shared" si="0"/>
        <v>0</v>
      </c>
    </row>
    <row r="15" spans="1:15">
      <c r="A15" s="279"/>
      <c r="B15" s="279"/>
      <c r="C15" s="279"/>
      <c r="D15" s="279"/>
      <c r="E15" s="279"/>
      <c r="F15" s="279"/>
      <c r="G15" s="279"/>
      <c r="H15" s="279"/>
      <c r="I15" s="279"/>
      <c r="J15" s="279"/>
      <c r="K15" s="279"/>
      <c r="L15" s="279"/>
      <c r="M15" s="279"/>
      <c r="N15" s="279"/>
      <c r="O15" s="131">
        <f t="shared" si="0"/>
        <v>0</v>
      </c>
    </row>
    <row r="16" spans="1:15">
      <c r="A16" s="279"/>
      <c r="B16" s="279"/>
      <c r="C16" s="279"/>
      <c r="D16" s="279"/>
      <c r="E16" s="279"/>
      <c r="F16" s="279"/>
      <c r="G16" s="279"/>
      <c r="H16" s="279"/>
      <c r="I16" s="279"/>
      <c r="J16" s="279"/>
      <c r="K16" s="279"/>
      <c r="L16" s="279"/>
      <c r="M16" s="279"/>
      <c r="N16" s="279"/>
      <c r="O16" s="131">
        <f t="shared" si="0"/>
        <v>0</v>
      </c>
    </row>
    <row r="17" spans="1:15">
      <c r="A17" s="279"/>
      <c r="B17" s="279"/>
      <c r="C17" s="279"/>
      <c r="D17" s="279"/>
      <c r="E17" s="279"/>
      <c r="F17" s="279"/>
      <c r="G17" s="279"/>
      <c r="H17" s="279"/>
      <c r="I17" s="279"/>
      <c r="J17" s="279"/>
      <c r="K17" s="279"/>
      <c r="L17" s="279"/>
      <c r="M17" s="279"/>
      <c r="N17" s="279"/>
      <c r="O17" s="131">
        <f t="shared" si="0"/>
        <v>0</v>
      </c>
    </row>
    <row r="18" spans="1:15">
      <c r="A18" s="279"/>
      <c r="B18" s="279"/>
      <c r="C18" s="279"/>
      <c r="D18" s="279"/>
      <c r="E18" s="279"/>
      <c r="F18" s="279"/>
      <c r="G18" s="279"/>
      <c r="H18" s="279"/>
      <c r="I18" s="279"/>
      <c r="J18" s="279"/>
      <c r="K18" s="279"/>
      <c r="L18" s="279"/>
      <c r="M18" s="279"/>
      <c r="N18" s="279"/>
      <c r="O18" s="131">
        <f t="shared" si="0"/>
        <v>0</v>
      </c>
    </row>
    <row r="19" spans="1:15">
      <c r="A19" s="279"/>
      <c r="B19" s="279"/>
      <c r="C19" s="279"/>
      <c r="D19" s="279"/>
      <c r="E19" s="279"/>
      <c r="F19" s="279"/>
      <c r="G19" s="279"/>
      <c r="H19" s="279"/>
      <c r="I19" s="279"/>
      <c r="J19" s="279"/>
      <c r="K19" s="279"/>
      <c r="L19" s="279"/>
      <c r="M19" s="279"/>
      <c r="N19" s="279"/>
      <c r="O19" s="131">
        <f t="shared" si="0"/>
        <v>0</v>
      </c>
    </row>
    <row r="20" spans="1:15">
      <c r="A20" s="279"/>
      <c r="B20" s="279"/>
      <c r="C20" s="279"/>
      <c r="D20" s="279"/>
      <c r="E20" s="279"/>
      <c r="F20" s="279"/>
      <c r="G20" s="279"/>
      <c r="H20" s="279"/>
      <c r="I20" s="279"/>
      <c r="J20" s="279"/>
      <c r="K20" s="279"/>
      <c r="L20" s="279"/>
      <c r="M20" s="279"/>
      <c r="N20" s="279"/>
      <c r="O20" s="131">
        <f t="shared" si="0"/>
        <v>0</v>
      </c>
    </row>
    <row r="21" spans="1:15">
      <c r="A21" s="279"/>
      <c r="B21" s="279"/>
      <c r="C21" s="279"/>
      <c r="D21" s="279"/>
      <c r="E21" s="279"/>
      <c r="F21" s="279"/>
      <c r="G21" s="279"/>
      <c r="H21" s="279"/>
      <c r="I21" s="279"/>
      <c r="J21" s="279"/>
      <c r="K21" s="279"/>
      <c r="L21" s="279"/>
      <c r="M21" s="279"/>
      <c r="N21" s="279"/>
      <c r="O21" s="131">
        <f t="shared" si="0"/>
        <v>0</v>
      </c>
    </row>
    <row r="22" spans="1:15">
      <c r="A22" s="279"/>
      <c r="B22" s="279"/>
      <c r="C22" s="279"/>
      <c r="D22" s="279"/>
      <c r="E22" s="279"/>
      <c r="F22" s="279"/>
      <c r="G22" s="279"/>
      <c r="H22" s="279"/>
      <c r="I22" s="279"/>
      <c r="J22" s="279"/>
      <c r="K22" s="279"/>
      <c r="L22" s="279"/>
      <c r="M22" s="279"/>
      <c r="N22" s="279"/>
      <c r="O22" s="131">
        <f t="shared" si="0"/>
        <v>0</v>
      </c>
    </row>
    <row r="23" spans="1:15">
      <c r="A23" s="279"/>
      <c r="B23" s="279"/>
      <c r="C23" s="279"/>
      <c r="D23" s="279"/>
      <c r="E23" s="279"/>
      <c r="F23" s="279"/>
      <c r="G23" s="279"/>
      <c r="H23" s="279"/>
      <c r="I23" s="279"/>
      <c r="J23" s="279"/>
      <c r="K23" s="279"/>
      <c r="L23" s="279"/>
      <c r="M23" s="279"/>
      <c r="N23" s="279"/>
      <c r="O23" s="131">
        <f t="shared" si="0"/>
        <v>0</v>
      </c>
    </row>
    <row r="24" spans="1:15">
      <c r="A24" s="279"/>
      <c r="B24" s="279"/>
      <c r="C24" s="279"/>
      <c r="D24" s="279"/>
      <c r="E24" s="279"/>
      <c r="F24" s="279"/>
      <c r="G24" s="279"/>
      <c r="H24" s="279"/>
      <c r="I24" s="279"/>
      <c r="J24" s="279"/>
      <c r="K24" s="279"/>
      <c r="L24" s="279"/>
      <c r="M24" s="279"/>
      <c r="N24" s="279"/>
      <c r="O24" s="131">
        <f t="shared" si="0"/>
        <v>0</v>
      </c>
    </row>
  </sheetData>
  <mergeCells count="3">
    <mergeCell ref="C1:O1"/>
    <mergeCell ref="C2:O2"/>
    <mergeCell ref="C3:O3"/>
  </mergeCells>
  <pageMargins left="0.7" right="0.7" top="0.75" bottom="0.75" header="0.3" footer="0.3"/>
  <pageSetup orientation="portrait" r:id="rId1"/>
  <headerFooter>
    <oddFooter>&amp;C&amp;1#&amp;"Calibri"&amp;12&amp;K000000Internal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wksOfferForm1">
    <tabColor theme="9" tint="0.59999389629810485"/>
  </sheetPr>
  <dimension ref="A1:DT93"/>
  <sheetViews>
    <sheetView zoomScale="75" zoomScaleNormal="75" workbookViewId="0">
      <selection activeCell="F23" sqref="F23"/>
    </sheetView>
  </sheetViews>
  <sheetFormatPr defaultColWidth="0" defaultRowHeight="14.5" customHeight="1" zeroHeight="1"/>
  <cols>
    <col min="1" max="1" width="2" style="36" customWidth="1"/>
    <col min="2" max="2" width="15.26953125" style="36" customWidth="1"/>
    <col min="3" max="3" width="57.26953125" style="36" customWidth="1"/>
    <col min="4" max="4" width="16.81640625" style="36" bestFit="1" customWidth="1"/>
    <col min="5" max="5" width="16" style="36" customWidth="1"/>
    <col min="6" max="8" width="15.81640625" style="36" customWidth="1"/>
    <col min="9" max="9" width="15.1796875" style="36" customWidth="1"/>
    <col min="10" max="10" width="16.81640625" style="36" customWidth="1"/>
    <col min="11" max="11" width="16.7265625" style="36" customWidth="1"/>
    <col min="12" max="12" width="9.81640625" style="36" bestFit="1" customWidth="1"/>
    <col min="13" max="17" width="9.81640625" style="36" customWidth="1"/>
    <col min="18" max="23" width="9.81640625" style="36" bestFit="1" customWidth="1"/>
    <col min="24" max="24" width="15.1796875" style="36" hidden="1" customWidth="1"/>
    <col min="25" max="124" width="0" style="36" hidden="1" customWidth="1"/>
    <col min="125" max="16384" width="8.81640625" style="36" hidden="1"/>
  </cols>
  <sheetData>
    <row r="1" spans="1:26" ht="49.9" customHeight="1">
      <c r="A1" s="48"/>
      <c r="B1" s="50"/>
      <c r="C1" s="48"/>
      <c r="D1" s="48"/>
      <c r="E1" s="48"/>
      <c r="F1" s="48"/>
      <c r="G1" s="48"/>
      <c r="H1" s="48"/>
      <c r="I1" s="48"/>
      <c r="J1" s="48"/>
      <c r="K1" s="48"/>
      <c r="L1" s="48"/>
      <c r="M1" s="48"/>
      <c r="N1" s="48"/>
      <c r="O1" s="48"/>
      <c r="P1" s="48"/>
      <c r="Q1" s="48"/>
      <c r="R1" s="48"/>
      <c r="S1" s="48"/>
      <c r="T1" s="48"/>
      <c r="U1" s="48"/>
      <c r="V1" s="48"/>
      <c r="W1" s="48"/>
      <c r="X1" s="48"/>
    </row>
    <row r="2" spans="1:26" ht="18.5">
      <c r="A2" s="119"/>
      <c r="B2" s="126" t="s">
        <v>266</v>
      </c>
      <c r="C2" s="119"/>
      <c r="D2" s="119"/>
      <c r="E2" s="119"/>
      <c r="F2" s="119"/>
      <c r="G2" s="119"/>
      <c r="H2" s="119"/>
      <c r="I2" s="119"/>
      <c r="J2" s="119"/>
      <c r="K2" s="48"/>
      <c r="L2" s="48"/>
      <c r="M2" s="48"/>
      <c r="N2" s="48"/>
      <c r="O2" s="48"/>
      <c r="P2" s="48"/>
      <c r="Q2" s="48"/>
      <c r="R2" s="48"/>
      <c r="S2" s="48"/>
      <c r="T2" s="48"/>
      <c r="U2" s="48"/>
      <c r="V2" s="48"/>
      <c r="W2" s="48"/>
      <c r="X2" s="48"/>
    </row>
    <row r="3" spans="1:26" ht="16.899999999999999" customHeight="1">
      <c r="A3" s="48"/>
      <c r="C3" s="127" t="s">
        <v>267</v>
      </c>
      <c r="D3" s="48"/>
      <c r="E3" s="48"/>
      <c r="F3" s="48"/>
      <c r="G3" s="48"/>
      <c r="H3" s="48"/>
      <c r="I3" s="48"/>
      <c r="J3" s="48"/>
      <c r="K3" s="48"/>
      <c r="L3" s="48"/>
      <c r="M3" s="48"/>
      <c r="N3" s="48"/>
      <c r="O3" s="48"/>
      <c r="P3" s="48"/>
      <c r="Q3" s="48"/>
      <c r="R3" s="48"/>
      <c r="S3" s="48"/>
      <c r="T3" s="48"/>
      <c r="U3" s="48"/>
      <c r="V3" s="48"/>
      <c r="W3" s="48"/>
      <c r="X3" s="48"/>
    </row>
    <row r="4" spans="1:26" ht="30" customHeight="1">
      <c r="A4" s="48"/>
      <c r="B4" s="423" t="s">
        <v>268</v>
      </c>
      <c r="C4" s="423"/>
      <c r="D4" s="423"/>
      <c r="E4" s="48"/>
      <c r="F4" s="48"/>
      <c r="G4" s="48"/>
      <c r="H4" s="48"/>
      <c r="I4" s="48"/>
      <c r="J4" s="48"/>
      <c r="K4" s="48"/>
      <c r="L4" s="48"/>
      <c r="M4" s="48"/>
      <c r="N4" s="48"/>
      <c r="O4" s="48"/>
      <c r="P4" s="48"/>
      <c r="Q4" s="48"/>
      <c r="R4" s="48"/>
      <c r="S4" s="48"/>
      <c r="T4" s="48"/>
      <c r="U4" s="48"/>
      <c r="V4" s="48"/>
      <c r="W4" s="48"/>
      <c r="X4" s="48"/>
    </row>
    <row r="5" spans="1:26" ht="19.5" customHeight="1">
      <c r="A5" s="48"/>
      <c r="B5" s="126"/>
      <c r="C5" s="48"/>
      <c r="D5" s="48"/>
      <c r="E5" s="48"/>
      <c r="F5" s="48"/>
      <c r="G5" s="48"/>
      <c r="H5" s="48"/>
      <c r="I5" s="48"/>
      <c r="J5" s="48"/>
      <c r="K5" s="48"/>
      <c r="L5" s="48"/>
      <c r="M5" s="48"/>
      <c r="N5" s="48"/>
      <c r="O5" s="48"/>
      <c r="P5" s="48"/>
      <c r="Q5" s="48"/>
      <c r="R5" s="48"/>
      <c r="S5" s="48"/>
      <c r="T5" s="48"/>
      <c r="U5" s="48"/>
      <c r="V5" s="48"/>
      <c r="W5" s="48"/>
      <c r="X5" s="48"/>
    </row>
    <row r="6" spans="1:26" ht="23.25" customHeight="1">
      <c r="A6" s="48"/>
      <c r="B6" s="48"/>
      <c r="C6" s="48"/>
      <c r="D6" s="48"/>
      <c r="E6" s="48"/>
      <c r="F6" s="48"/>
      <c r="G6" s="48"/>
      <c r="H6" s="48"/>
      <c r="I6" s="48"/>
      <c r="J6" s="48"/>
      <c r="K6" s="48"/>
      <c r="L6" s="48"/>
      <c r="M6" s="48"/>
      <c r="N6" s="48"/>
      <c r="O6" s="48"/>
      <c r="P6" s="48"/>
      <c r="Q6" s="48"/>
      <c r="R6" s="48"/>
      <c r="S6" s="48"/>
      <c r="T6" s="48"/>
      <c r="U6" s="48"/>
      <c r="V6" s="48"/>
      <c r="W6" s="48"/>
      <c r="X6" s="48"/>
    </row>
    <row r="7" spans="1:26">
      <c r="A7" s="48"/>
      <c r="B7" s="128"/>
      <c r="C7" s="48"/>
      <c r="D7" s="48"/>
      <c r="E7" s="48"/>
      <c r="F7" s="48"/>
      <c r="G7" s="48"/>
      <c r="H7" s="48"/>
      <c r="I7" s="48"/>
      <c r="J7" s="48"/>
      <c r="K7" s="48"/>
      <c r="L7" s="48"/>
      <c r="M7" s="48"/>
      <c r="N7" s="48"/>
      <c r="O7" s="48"/>
      <c r="P7" s="48"/>
      <c r="Q7" s="48"/>
      <c r="R7" s="48"/>
      <c r="S7" s="48"/>
      <c r="T7" s="48"/>
      <c r="U7" s="48"/>
      <c r="V7" s="48"/>
      <c r="W7" s="48"/>
      <c r="X7" s="48"/>
    </row>
    <row r="8" spans="1:26">
      <c r="A8" s="48"/>
      <c r="B8" s="128"/>
      <c r="C8" s="48"/>
      <c r="D8" s="48"/>
      <c r="E8" s="48"/>
      <c r="F8" s="48"/>
      <c r="G8" s="48"/>
      <c r="H8" s="48"/>
      <c r="I8" s="48"/>
      <c r="J8" s="48"/>
      <c r="K8" s="48"/>
      <c r="L8" s="48"/>
      <c r="M8" s="48"/>
      <c r="N8" s="48"/>
      <c r="O8" s="48"/>
      <c r="P8" s="48"/>
      <c r="Q8" s="48"/>
      <c r="R8" s="48"/>
      <c r="S8" s="48"/>
      <c r="T8" s="48"/>
      <c r="U8" s="48"/>
      <c r="V8" s="48"/>
      <c r="W8" s="48"/>
      <c r="X8" s="48"/>
    </row>
    <row r="9" spans="1:26">
      <c r="A9" s="48"/>
      <c r="B9" s="48"/>
      <c r="C9" s="48"/>
      <c r="D9" s="48"/>
      <c r="E9" s="48"/>
      <c r="F9" s="48"/>
      <c r="G9" s="48"/>
      <c r="H9" s="48"/>
      <c r="I9" s="48"/>
      <c r="J9" s="48"/>
      <c r="K9" s="48"/>
      <c r="L9" s="48"/>
      <c r="M9" s="48"/>
      <c r="N9" s="48"/>
      <c r="O9" s="48"/>
      <c r="P9" s="48"/>
      <c r="Q9" s="48"/>
      <c r="R9" s="48"/>
      <c r="S9" s="48"/>
      <c r="T9" s="48"/>
      <c r="U9" s="48"/>
      <c r="V9" s="48"/>
      <c r="W9" s="48"/>
      <c r="X9" s="48"/>
    </row>
    <row r="10" spans="1:26" s="37" customFormat="1" ht="12">
      <c r="A10" s="49"/>
      <c r="B10" s="129"/>
      <c r="C10" s="129"/>
      <c r="D10" s="129"/>
      <c r="E10" s="129"/>
      <c r="F10" s="129"/>
      <c r="G10" s="129"/>
      <c r="H10" s="129"/>
      <c r="I10" s="129"/>
      <c r="J10" s="129"/>
      <c r="K10" s="129"/>
      <c r="L10" s="49"/>
      <c r="M10" s="49"/>
      <c r="N10" s="49"/>
      <c r="O10" s="49"/>
      <c r="P10" s="49"/>
      <c r="Q10" s="49"/>
      <c r="R10" s="49"/>
      <c r="S10" s="49"/>
      <c r="T10" s="49"/>
      <c r="U10" s="49"/>
      <c r="V10" s="49"/>
      <c r="W10" s="49"/>
      <c r="X10" s="49"/>
    </row>
    <row r="11" spans="1:26" s="37" customFormat="1" ht="16" customHeight="1">
      <c r="A11" s="49"/>
      <c r="B11" s="129"/>
      <c r="C11" s="129"/>
      <c r="D11" s="391" t="s">
        <v>269</v>
      </c>
      <c r="E11" s="391"/>
      <c r="F11" s="391"/>
      <c r="G11" s="391"/>
      <c r="H11" s="391"/>
      <c r="I11" s="391"/>
      <c r="J11" s="391"/>
      <c r="K11" s="391"/>
      <c r="L11" s="49"/>
      <c r="M11" s="49"/>
      <c r="N11" s="49"/>
      <c r="O11" s="49"/>
      <c r="P11" s="49"/>
      <c r="Q11" s="49"/>
      <c r="R11" s="49"/>
      <c r="S11" s="49"/>
      <c r="T11" s="49"/>
      <c r="U11" s="49"/>
      <c r="V11" s="49"/>
      <c r="W11" s="49"/>
      <c r="X11" s="49"/>
    </row>
    <row r="12" spans="1:26" s="37" customFormat="1" ht="16" customHeight="1">
      <c r="A12" s="49"/>
      <c r="B12" s="129"/>
      <c r="C12" s="129"/>
      <c r="D12" s="391"/>
      <c r="E12" s="391"/>
      <c r="F12" s="391"/>
      <c r="G12" s="391"/>
      <c r="H12" s="391"/>
      <c r="I12" s="391"/>
      <c r="J12" s="391"/>
      <c r="K12" s="391"/>
      <c r="L12" s="49"/>
      <c r="M12" s="49"/>
      <c r="N12" s="49"/>
      <c r="O12" s="49"/>
      <c r="P12" s="49"/>
      <c r="Q12" s="49"/>
      <c r="R12" s="49"/>
      <c r="S12" s="49"/>
      <c r="T12" s="49"/>
      <c r="U12" s="49"/>
      <c r="V12" s="49"/>
      <c r="W12" s="49"/>
      <c r="X12" s="49"/>
    </row>
    <row r="13" spans="1:26" s="37" customFormat="1" ht="16" customHeight="1">
      <c r="A13" s="49"/>
      <c r="B13" s="129"/>
      <c r="C13" s="129"/>
      <c r="D13" s="391"/>
      <c r="E13" s="391"/>
      <c r="F13" s="391"/>
      <c r="G13" s="391"/>
      <c r="H13" s="391"/>
      <c r="I13" s="391"/>
      <c r="J13" s="391"/>
      <c r="K13" s="391"/>
      <c r="L13" s="49"/>
      <c r="M13" s="49"/>
      <c r="N13" s="49"/>
      <c r="O13" s="49"/>
      <c r="P13" s="49"/>
      <c r="Q13" s="49"/>
      <c r="R13" s="49"/>
      <c r="S13" s="49"/>
      <c r="T13" s="49"/>
      <c r="U13" s="49"/>
      <c r="V13" s="49"/>
      <c r="W13" s="49"/>
      <c r="X13" s="49"/>
    </row>
    <row r="14" spans="1:26" ht="27" customHeight="1">
      <c r="A14" s="48"/>
      <c r="B14" s="129"/>
      <c r="C14" s="48"/>
      <c r="D14" s="392"/>
      <c r="E14" s="392"/>
      <c r="F14" s="392"/>
      <c r="G14" s="392"/>
      <c r="H14" s="392"/>
      <c r="I14" s="392"/>
      <c r="J14" s="392"/>
      <c r="K14" s="392"/>
      <c r="L14"/>
      <c r="M14"/>
      <c r="N14"/>
      <c r="O14"/>
      <c r="P14"/>
      <c r="Q14"/>
      <c r="R14"/>
      <c r="S14"/>
      <c r="T14"/>
      <c r="U14"/>
      <c r="V14"/>
      <c r="W14"/>
      <c r="X14"/>
    </row>
    <row r="15" spans="1:26">
      <c r="A15" s="48"/>
      <c r="B15" s="245"/>
      <c r="C15" s="246"/>
      <c r="D15" s="248" t="s">
        <v>128</v>
      </c>
      <c r="E15" s="248" t="s">
        <v>129</v>
      </c>
      <c r="F15" s="248" t="s">
        <v>110</v>
      </c>
      <c r="G15" s="248" t="s">
        <v>130</v>
      </c>
      <c r="H15" s="248" t="s">
        <v>131</v>
      </c>
      <c r="I15" s="249" t="s">
        <v>132</v>
      </c>
      <c r="J15" s="250" t="s">
        <v>133</v>
      </c>
      <c r="K15" s="210" t="s">
        <v>134</v>
      </c>
      <c r="L15" s="424"/>
      <c r="M15" s="424"/>
      <c r="N15" s="424"/>
      <c r="O15" s="424"/>
      <c r="P15" s="424"/>
      <c r="Q15" s="424"/>
      <c r="R15" s="424"/>
      <c r="S15" s="424"/>
      <c r="T15" s="424"/>
      <c r="U15" s="424"/>
      <c r="V15" s="424"/>
      <c r="W15" s="424"/>
      <c r="X15" s="49"/>
    </row>
    <row r="16" spans="1:26" ht="181.15" customHeight="1">
      <c r="A16" s="48"/>
      <c r="B16" s="251" t="s">
        <v>270</v>
      </c>
      <c r="C16" s="252" t="s">
        <v>146</v>
      </c>
      <c r="D16" s="248" t="s">
        <v>153</v>
      </c>
      <c r="E16" s="248" t="s">
        <v>154</v>
      </c>
      <c r="F16" s="248" t="s">
        <v>155</v>
      </c>
      <c r="G16" s="248" t="s">
        <v>156</v>
      </c>
      <c r="H16" s="248" t="s">
        <v>157</v>
      </c>
      <c r="I16" s="254" t="s">
        <v>158</v>
      </c>
      <c r="J16" s="211" t="s">
        <v>159</v>
      </c>
      <c r="K16" s="210" t="s">
        <v>160</v>
      </c>
      <c r="L16" s="425"/>
      <c r="M16" s="425"/>
      <c r="N16" s="425"/>
      <c r="O16" s="425"/>
      <c r="P16" s="425"/>
      <c r="Q16" s="425"/>
      <c r="R16" s="426"/>
      <c r="S16" s="426"/>
      <c r="T16" s="426"/>
      <c r="U16" s="426"/>
      <c r="V16" s="426"/>
      <c r="W16" s="426"/>
      <c r="X16" s="49"/>
      <c r="Y16" s="93"/>
      <c r="Z16" s="93"/>
    </row>
    <row r="17" spans="1:38" ht="27" customHeight="1">
      <c r="A17" s="48"/>
      <c r="B17" s="251"/>
      <c r="C17" s="251"/>
      <c r="D17" s="257" t="s">
        <v>182</v>
      </c>
      <c r="E17" s="258" t="s">
        <v>182</v>
      </c>
      <c r="F17" s="258" t="s">
        <v>182</v>
      </c>
      <c r="G17" s="258" t="s">
        <v>182</v>
      </c>
      <c r="H17" s="258" t="s">
        <v>182</v>
      </c>
      <c r="I17" s="259" t="s">
        <v>183</v>
      </c>
      <c r="J17" s="212" t="s">
        <v>184</v>
      </c>
      <c r="K17" s="213" t="s">
        <v>184</v>
      </c>
      <c r="L17" s="255" t="s">
        <v>168</v>
      </c>
      <c r="M17" s="255" t="s">
        <v>169</v>
      </c>
      <c r="N17" s="255" t="s">
        <v>170</v>
      </c>
      <c r="O17" s="255" t="s">
        <v>171</v>
      </c>
      <c r="P17" s="255" t="s">
        <v>172</v>
      </c>
      <c r="Q17" s="255" t="s">
        <v>173</v>
      </c>
      <c r="R17" s="255" t="s">
        <v>174</v>
      </c>
      <c r="S17" s="255" t="s">
        <v>175</v>
      </c>
      <c r="T17" s="255" t="s">
        <v>176</v>
      </c>
      <c r="U17" s="255" t="s">
        <v>177</v>
      </c>
      <c r="V17" s="255" t="s">
        <v>178</v>
      </c>
      <c r="W17" s="256" t="s">
        <v>179</v>
      </c>
      <c r="X17" s="49"/>
      <c r="Y17" s="280" t="s">
        <v>199</v>
      </c>
      <c r="Z17" s="281" t="s">
        <v>200</v>
      </c>
    </row>
    <row r="18" spans="1:38">
      <c r="A18" s="48"/>
      <c r="B18" s="260">
        <v>0.1</v>
      </c>
      <c r="C18" s="101" t="s">
        <v>185</v>
      </c>
      <c r="D18" s="198">
        <f>SUMIFS('Offer Information'!$AR:$AR,'Offer Information'!$B:$B,'Evaluation_No Inputs Required'!B18,'Offer Information'!$C:$C,'Evaluation_No Inputs Required'!C18)</f>
        <v>1109.6223722924926</v>
      </c>
      <c r="E18" s="132">
        <f>SUMIFS('Offer Information'!$AS:$AS,'Offer Information'!$B:$B,'Evaluation_No Inputs Required'!B18,'Offer Information'!$C:$C,'Evaluation_No Inputs Required'!C18)</f>
        <v>6120.3783479776339</v>
      </c>
      <c r="F18" s="181">
        <f ca="1">SUMIFS('Offer Information'!$AT:$AT,'Offer Information'!$B:$B,'Evaluation_No Inputs Required'!B18,'Offer Information'!$C:$C,'Evaluation_No Inputs Required'!C18)</f>
        <v>0</v>
      </c>
      <c r="G18" s="198">
        <f>SUMIFS('Offer Information'!$AU:$AU,'Offer Information'!$B:$B,'Evaluation_No Inputs Required'!B18,'Offer Information'!$C:$C,'Evaluation_No Inputs Required'!C18)</f>
        <v>561.50260073189315</v>
      </c>
      <c r="H18" s="199">
        <f ca="1">SUM(E18:G18)-D18</f>
        <v>5572.2585764170344</v>
      </c>
      <c r="I18" s="201">
        <f>SUMPRODUCT(L18:W18,'RA Prices_No Inputs Required'!$C$26:$N$26)</f>
        <v>1120.830679083326</v>
      </c>
      <c r="J18" s="113">
        <f ca="1">IF(I18&gt;0,H18/I18*12,0)</f>
        <v>59.658523062280764</v>
      </c>
      <c r="K18" s="111">
        <f>IF(I18&gt;0,D18/I18*12,0)</f>
        <v>11.879999999999999</v>
      </c>
      <c r="L18" s="200">
        <f>SUMIFS('Offer Information'!$K:$K,'Offer Information'!$B:$B,'Evaluation_No Inputs Required'!B18,'Offer Information'!$C:$C,'Evaluation_No Inputs Required'!C18)</f>
        <v>100</v>
      </c>
      <c r="M18" s="200">
        <f>SUMIFS('Offer Information'!$L:$L,'Offer Information'!$B:$B,'Evaluation_No Inputs Required'!B18,'Offer Information'!$C:$C,'Evaluation_No Inputs Required'!C18)</f>
        <v>100</v>
      </c>
      <c r="N18" s="200">
        <f>SUMIFS('Offer Information'!$M:$M,'Offer Information'!$B:$B,'Evaluation_No Inputs Required'!B18,'Offer Information'!$C:$C,'Evaluation_No Inputs Required'!C18)</f>
        <v>100</v>
      </c>
      <c r="O18" s="200">
        <f>SUMIFS('Offer Information'!$N:$N,'Offer Information'!$B:$B,'Evaluation_No Inputs Required'!B18,'Offer Information'!$C:$C,'Evaluation_No Inputs Required'!C18)</f>
        <v>100</v>
      </c>
      <c r="P18" s="200">
        <f>SUMIFS('Offer Information'!$O:$O,'Offer Information'!$B:$B,'Evaluation_No Inputs Required'!B18,'Offer Information'!$C:$C,'Evaluation_No Inputs Required'!C18)</f>
        <v>100</v>
      </c>
      <c r="Q18" s="200">
        <f>SUMIFS('Offer Information'!$P:$P,'Offer Information'!$B:$B,'Evaluation_No Inputs Required'!B18,'Offer Information'!$C:$C,'Evaluation_No Inputs Required'!C18)</f>
        <v>100</v>
      </c>
      <c r="R18" s="200">
        <f>SUMIFS('Offer Information'!$Q:$Q,'Offer Information'!$B:$B,'Evaluation_No Inputs Required'!B18,'Offer Information'!$C:$C,'Evaluation_No Inputs Required'!C18)</f>
        <v>100</v>
      </c>
      <c r="S18" s="200">
        <f>SUMIFS('Offer Information'!$R:$R,'Offer Information'!$B:$B,'Evaluation_No Inputs Required'!B18,'Offer Information'!$C:$C,'Evaluation_No Inputs Required'!C18)</f>
        <v>100</v>
      </c>
      <c r="T18" s="200">
        <f>SUMIFS('Offer Information'!$S:$S,'Offer Information'!$B:$B,'Evaluation_No Inputs Required'!B18,'Offer Information'!$C:$C,'Evaluation_No Inputs Required'!C18)</f>
        <v>100</v>
      </c>
      <c r="U18" s="200">
        <f>SUMIFS('Offer Information'!$T:$T,'Offer Information'!$B:$B,'Evaluation_No Inputs Required'!B18,'Offer Information'!$C:$C,'Evaluation_No Inputs Required'!C18)</f>
        <v>100</v>
      </c>
      <c r="V18" s="200">
        <f>SUMIFS('Offer Information'!$U:$U,'Offer Information'!$B:$B,'Evaluation_No Inputs Required'!B18,'Offer Information'!$C:$C,'Evaluation_No Inputs Required'!C18)</f>
        <v>100</v>
      </c>
      <c r="W18" s="200">
        <f>SUMIFS('Offer Information'!$V:$V,'Offer Information'!$B:$B,'Evaluation_No Inputs Required'!B18,'Offer Information'!$C:$C,'Evaluation_No Inputs Required'!C18)</f>
        <v>100</v>
      </c>
      <c r="X18" s="80" t="str">
        <f>'Offer Information'!B18&amp;'Offer Information'!C18</f>
        <v>0.1Offer 1 - part a</v>
      </c>
      <c r="Y18" s="94">
        <v>6</v>
      </c>
      <c r="Z18" s="95" t="s">
        <v>206</v>
      </c>
    </row>
    <row r="19" spans="1:38">
      <c r="A19" s="48"/>
      <c r="B19" s="260">
        <v>0.1</v>
      </c>
      <c r="C19" s="101" t="s">
        <v>190</v>
      </c>
      <c r="D19" s="198">
        <f>SUMIFS('Offer Information'!$AR:$AR,'Offer Information'!$B:$B,'Evaluation_No Inputs Required'!B19,'Offer Information'!$C:$C,'Evaluation_No Inputs Required'!C19)</f>
        <v>687.64954250103847</v>
      </c>
      <c r="E19" s="132">
        <f>SUMIFS('Offer Information'!$AS:$AS,'Offer Information'!$B:$B,'Evaluation_No Inputs Required'!B19,'Offer Information'!$C:$C,'Evaluation_No Inputs Required'!C19)</f>
        <v>3240.426914824086</v>
      </c>
      <c r="F19" s="181">
        <f ca="1">SUMIFS('Offer Information'!$AT:$AT,'Offer Information'!$B:$B,'Evaluation_No Inputs Required'!B19,'Offer Information'!$C:$C,'Evaluation_No Inputs Required'!C19)</f>
        <v>0</v>
      </c>
      <c r="G19" s="198">
        <f>SUMIFS('Offer Information'!$AU:$AU,'Offer Information'!$B:$B,'Evaluation_No Inputs Required'!B19,'Offer Information'!$C:$C,'Evaluation_No Inputs Required'!C19)</f>
        <v>297.28687291964087</v>
      </c>
      <c r="H19" s="199">
        <f ca="1">SUM(E19:G19)-D19</f>
        <v>2850.0642452426882</v>
      </c>
      <c r="I19" s="201">
        <f>SUMPRODUCT(L19:W19,'RA Prices_No Inputs Required'!$C$26:$N$26)</f>
        <v>463.06366498386433</v>
      </c>
      <c r="J19" s="113">
        <f ca="1">IF(I19&gt;0,H19/I19*12,0)</f>
        <v>73.857599999999991</v>
      </c>
      <c r="K19" s="111">
        <f>IF(I19&gt;0,D19/I19*12,0)</f>
        <v>17.82</v>
      </c>
      <c r="L19" s="200">
        <f>SUMIFS('Offer Information'!$K:$K,'Offer Information'!$B:$B,'Evaluation_No Inputs Required'!B19,'Offer Information'!$C:$C,'Evaluation_No Inputs Required'!C19)</f>
        <v>0</v>
      </c>
      <c r="M19" s="200">
        <f>SUMIFS('Offer Information'!$L:$L,'Offer Information'!$B:$B,'Evaluation_No Inputs Required'!B19,'Offer Information'!$C:$C,'Evaluation_No Inputs Required'!C19)</f>
        <v>0</v>
      </c>
      <c r="N19" s="200">
        <f>SUMIFS('Offer Information'!$M:$M,'Offer Information'!$B:$B,'Evaluation_No Inputs Required'!B19,'Offer Information'!$C:$C,'Evaluation_No Inputs Required'!C19)</f>
        <v>0</v>
      </c>
      <c r="O19" s="200">
        <f>SUMIFS('Offer Information'!$N:$N,'Offer Information'!$B:$B,'Evaluation_No Inputs Required'!B19,'Offer Information'!$C:$C,'Evaluation_No Inputs Required'!C19)</f>
        <v>0</v>
      </c>
      <c r="P19" s="200">
        <f>SUMIFS('Offer Information'!$O:$O,'Offer Information'!$B:$B,'Evaluation_No Inputs Required'!B19,'Offer Information'!$C:$C,'Evaluation_No Inputs Required'!C19)</f>
        <v>0</v>
      </c>
      <c r="Q19" s="200">
        <f>SUMIFS('Offer Information'!$P:$P,'Offer Information'!$B:$B,'Evaluation_No Inputs Required'!B19,'Offer Information'!$C:$C,'Evaluation_No Inputs Required'!C19)</f>
        <v>0</v>
      </c>
      <c r="R19" s="200">
        <f>SUMIFS('Offer Information'!$Q:$Q,'Offer Information'!$B:$B,'Evaluation_No Inputs Required'!B19,'Offer Information'!$C:$C,'Evaluation_No Inputs Required'!C19)</f>
        <v>0</v>
      </c>
      <c r="S19" s="200">
        <f>SUMIFS('Offer Information'!$R:$R,'Offer Information'!$B:$B,'Evaluation_No Inputs Required'!B19,'Offer Information'!$C:$C,'Evaluation_No Inputs Required'!C19)</f>
        <v>500</v>
      </c>
      <c r="T19" s="200">
        <f>SUMIFS('Offer Information'!$S:$S,'Offer Information'!$B:$B,'Evaluation_No Inputs Required'!B19,'Offer Information'!$C:$C,'Evaluation_No Inputs Required'!C19)</f>
        <v>0</v>
      </c>
      <c r="U19" s="200">
        <f>SUMIFS('Offer Information'!$T:$T,'Offer Information'!$B:$B,'Evaluation_No Inputs Required'!B19,'Offer Information'!$C:$C,'Evaluation_No Inputs Required'!C19)</f>
        <v>0</v>
      </c>
      <c r="V19" s="200">
        <f>SUMIFS('Offer Information'!$U:$U,'Offer Information'!$B:$B,'Evaluation_No Inputs Required'!B19,'Offer Information'!$C:$C,'Evaluation_No Inputs Required'!C19)</f>
        <v>0</v>
      </c>
      <c r="W19" s="200">
        <f>SUMIFS('Offer Information'!$V:$V,'Offer Information'!$B:$B,'Evaluation_No Inputs Required'!B19,'Offer Information'!$C:$C,'Evaluation_No Inputs Required'!C19)</f>
        <v>0</v>
      </c>
      <c r="X19" s="80" t="str">
        <f>'Offer Information'!B19&amp;'Offer Information'!C19</f>
        <v>0.1Offer 1 - part b</v>
      </c>
      <c r="Y19" s="94"/>
      <c r="Z19" s="95"/>
    </row>
    <row r="20" spans="1:38">
      <c r="A20" s="48"/>
      <c r="B20" s="260">
        <v>0.2</v>
      </c>
      <c r="C20" s="101" t="s">
        <v>193</v>
      </c>
      <c r="D20" s="198">
        <f>SUMIFS('Offer Information'!$AR:$AR,'Offer Information'!$B:$B,'Evaluation_No Inputs Required'!B20,'Offer Information'!$C:$C,'Evaluation_No Inputs Required'!C20)</f>
        <v>6657.7342337549571</v>
      </c>
      <c r="E20" s="132">
        <f>SUMIFS('Offer Information'!$AS:$AS,'Offer Information'!$B:$B,'Evaluation_No Inputs Required'!B20,'Offer Information'!$C:$C,'Evaluation_No Inputs Required'!C20)</f>
        <v>18361.135043932907</v>
      </c>
      <c r="F20" s="181">
        <f ca="1">SUMIFS('Offer Information'!$AT:$AT,'Offer Information'!$B:$B,'Evaluation_No Inputs Required'!B20,'Offer Information'!$C:$C,'Evaluation_No Inputs Required'!C20)</f>
        <v>0</v>
      </c>
      <c r="G20" s="198">
        <f>SUMIFS('Offer Information'!$AU:$AU,'Offer Information'!$B:$B,'Evaluation_No Inputs Required'!B20,'Offer Information'!$C:$C,'Evaluation_No Inputs Required'!C20)</f>
        <v>0</v>
      </c>
      <c r="H20" s="199">
        <f ca="1">SUM(E20:G20)-D20</f>
        <v>11703.400810177951</v>
      </c>
      <c r="I20" s="201">
        <f>SUMPRODUCT(L20:W20,'RA Prices_No Inputs Required'!$C$26:$N$26)</f>
        <v>3362.4920372499782</v>
      </c>
      <c r="J20" s="113">
        <f ca="1">IF(I20&gt;0,H20/I20*12,0)</f>
        <v>41.766882468811808</v>
      </c>
      <c r="K20" s="111">
        <f>IF(I20&gt;0,D20/I20*12,0)</f>
        <v>23.759999999999998</v>
      </c>
      <c r="L20" s="200">
        <f>SUMIFS('Offer Information'!$K:$K,'Offer Information'!$B:$B,'Evaluation_No Inputs Required'!B20,'Offer Information'!$C:$C,'Evaluation_No Inputs Required'!C20)</f>
        <v>300</v>
      </c>
      <c r="M20" s="200">
        <f>SUMIFS('Offer Information'!$L:$L,'Offer Information'!$B:$B,'Evaluation_No Inputs Required'!B20,'Offer Information'!$C:$C,'Evaluation_No Inputs Required'!C20)</f>
        <v>300</v>
      </c>
      <c r="N20" s="200">
        <f>SUMIFS('Offer Information'!$M:$M,'Offer Information'!$B:$B,'Evaluation_No Inputs Required'!B20,'Offer Information'!$C:$C,'Evaluation_No Inputs Required'!C20)</f>
        <v>300</v>
      </c>
      <c r="O20" s="200">
        <f>SUMIFS('Offer Information'!$N:$N,'Offer Information'!$B:$B,'Evaluation_No Inputs Required'!B20,'Offer Information'!$C:$C,'Evaluation_No Inputs Required'!C20)</f>
        <v>300</v>
      </c>
      <c r="P20" s="200">
        <f>SUMIFS('Offer Information'!$O:$O,'Offer Information'!$B:$B,'Evaluation_No Inputs Required'!B20,'Offer Information'!$C:$C,'Evaluation_No Inputs Required'!C20)</f>
        <v>300</v>
      </c>
      <c r="Q20" s="200">
        <f>SUMIFS('Offer Information'!$P:$P,'Offer Information'!$B:$B,'Evaluation_No Inputs Required'!B20,'Offer Information'!$C:$C,'Evaluation_No Inputs Required'!C20)</f>
        <v>300</v>
      </c>
      <c r="R20" s="200">
        <f>SUMIFS('Offer Information'!$Q:$Q,'Offer Information'!$B:$B,'Evaluation_No Inputs Required'!B20,'Offer Information'!$C:$C,'Evaluation_No Inputs Required'!C20)</f>
        <v>300</v>
      </c>
      <c r="S20" s="200">
        <f>SUMIFS('Offer Information'!$R:$R,'Offer Information'!$B:$B,'Evaluation_No Inputs Required'!B20,'Offer Information'!$C:$C,'Evaluation_No Inputs Required'!C20)</f>
        <v>300</v>
      </c>
      <c r="T20" s="200">
        <f>SUMIFS('Offer Information'!$S:$S,'Offer Information'!$B:$B,'Evaluation_No Inputs Required'!B20,'Offer Information'!$C:$C,'Evaluation_No Inputs Required'!C20)</f>
        <v>300</v>
      </c>
      <c r="U20" s="200">
        <f>SUMIFS('Offer Information'!$T:$T,'Offer Information'!$B:$B,'Evaluation_No Inputs Required'!B20,'Offer Information'!$C:$C,'Evaluation_No Inputs Required'!C20)</f>
        <v>300</v>
      </c>
      <c r="V20" s="200">
        <f>SUMIFS('Offer Information'!$U:$U,'Offer Information'!$B:$B,'Evaluation_No Inputs Required'!B20,'Offer Information'!$C:$C,'Evaluation_No Inputs Required'!C20)</f>
        <v>300</v>
      </c>
      <c r="W20" s="200">
        <f>SUMIFS('Offer Information'!$V:$V,'Offer Information'!$B:$B,'Evaluation_No Inputs Required'!B20,'Offer Information'!$C:$C,'Evaluation_No Inputs Required'!C20)</f>
        <v>300</v>
      </c>
      <c r="X20" s="80" t="str">
        <f>'Offer Information'!B20&amp;'Offer Information'!C20</f>
        <v>0.2Offer 2</v>
      </c>
      <c r="Y20" s="94"/>
      <c r="Z20" s="95"/>
    </row>
    <row r="21" spans="1:38">
      <c r="A21" s="48"/>
      <c r="B21" s="214">
        <v>0.3</v>
      </c>
      <c r="C21" s="101" t="s">
        <v>196</v>
      </c>
      <c r="D21" s="198">
        <f>SUMIFS('Offer Information'!$AR:$AR,'Offer Information'!$B:$B,'Evaluation_No Inputs Required'!B21,'Offer Information'!$C:$C,'Evaluation_No Inputs Required'!C21)</f>
        <v>13870.279653656162</v>
      </c>
      <c r="E21" s="132">
        <f>SUMIFS('Offer Information'!$AS:$AS,'Offer Information'!$B:$B,'Evaluation_No Inputs Required'!B21,'Offer Information'!$C:$C,'Evaluation_No Inputs Required'!C21)</f>
        <v>30601.891739888175</v>
      </c>
      <c r="F21" s="181">
        <f ca="1">SUMIFS('Offer Information'!$AT:$AT,'Offer Information'!$B:$B,'Evaluation_No Inputs Required'!B21,'Offer Information'!$C:$C,'Evaluation_No Inputs Required'!C21)</f>
        <v>12864.042236070962</v>
      </c>
      <c r="G21" s="198">
        <f>SUMIFS('Offer Information'!$AU:$AU,'Offer Information'!$B:$B,'Evaluation_No Inputs Required'!B21,'Offer Information'!$C:$C,'Evaluation_No Inputs Required'!C21)</f>
        <v>2807.5130036594655</v>
      </c>
      <c r="H21" s="199">
        <f ca="1">SUM(E21:G21)-D21</f>
        <v>32403.16732596244</v>
      </c>
      <c r="I21" s="201">
        <f>SUMPRODUCT(L21:W21,'RA Prices_No Inputs Required'!$C$26:$N$26)</f>
        <v>5604.1533954166316</v>
      </c>
      <c r="J21" s="113">
        <f ca="1">IF(I21&gt;0,H21/I21*12,0)</f>
        <v>69.383898062026873</v>
      </c>
      <c r="K21" s="111">
        <f>IF(I21&gt;0,D21/I21*12,0)</f>
        <v>29.699999999999996</v>
      </c>
      <c r="L21" s="200">
        <f>SUMIFS('Offer Information'!$K:$K,'Offer Information'!$B:$B,'Evaluation_No Inputs Required'!B21,'Offer Information'!$C:$C,'Evaluation_No Inputs Required'!C21)</f>
        <v>500</v>
      </c>
      <c r="M21" s="200">
        <f>SUMIFS('Offer Information'!$L:$L,'Offer Information'!$B:$B,'Evaluation_No Inputs Required'!B21,'Offer Information'!$C:$C,'Evaluation_No Inputs Required'!C21)</f>
        <v>500</v>
      </c>
      <c r="N21" s="200">
        <f>SUMIFS('Offer Information'!$M:$M,'Offer Information'!$B:$B,'Evaluation_No Inputs Required'!B21,'Offer Information'!$C:$C,'Evaluation_No Inputs Required'!C21)</f>
        <v>500</v>
      </c>
      <c r="O21" s="200">
        <f>SUMIFS('Offer Information'!$N:$N,'Offer Information'!$B:$B,'Evaluation_No Inputs Required'!B21,'Offer Information'!$C:$C,'Evaluation_No Inputs Required'!C21)</f>
        <v>500</v>
      </c>
      <c r="P21" s="200">
        <f>SUMIFS('Offer Information'!$O:$O,'Offer Information'!$B:$B,'Evaluation_No Inputs Required'!B21,'Offer Information'!$C:$C,'Evaluation_No Inputs Required'!C21)</f>
        <v>500</v>
      </c>
      <c r="Q21" s="200">
        <f>SUMIFS('Offer Information'!$P:$P,'Offer Information'!$B:$B,'Evaluation_No Inputs Required'!B21,'Offer Information'!$C:$C,'Evaluation_No Inputs Required'!C21)</f>
        <v>500</v>
      </c>
      <c r="R21" s="200">
        <f>SUMIFS('Offer Information'!$Q:$Q,'Offer Information'!$B:$B,'Evaluation_No Inputs Required'!B21,'Offer Information'!$C:$C,'Evaluation_No Inputs Required'!C21)</f>
        <v>500</v>
      </c>
      <c r="S21" s="200">
        <f>SUMIFS('Offer Information'!$R:$R,'Offer Information'!$B:$B,'Evaluation_No Inputs Required'!B21,'Offer Information'!$C:$C,'Evaluation_No Inputs Required'!C21)</f>
        <v>500</v>
      </c>
      <c r="T21" s="200">
        <f>SUMIFS('Offer Information'!$S:$S,'Offer Information'!$B:$B,'Evaluation_No Inputs Required'!B21,'Offer Information'!$C:$C,'Evaluation_No Inputs Required'!C21)</f>
        <v>500</v>
      </c>
      <c r="U21" s="200">
        <f>SUMIFS('Offer Information'!$T:$T,'Offer Information'!$B:$B,'Evaluation_No Inputs Required'!B21,'Offer Information'!$C:$C,'Evaluation_No Inputs Required'!C21)</f>
        <v>500</v>
      </c>
      <c r="V21" s="200">
        <f>SUMIFS('Offer Information'!$U:$U,'Offer Information'!$B:$B,'Evaluation_No Inputs Required'!B21,'Offer Information'!$C:$C,'Evaluation_No Inputs Required'!C21)</f>
        <v>500</v>
      </c>
      <c r="W21" s="200">
        <f>SUMIFS('Offer Information'!$V:$V,'Offer Information'!$B:$B,'Evaluation_No Inputs Required'!B21,'Offer Information'!$C:$C,'Evaluation_No Inputs Required'!C21)</f>
        <v>500</v>
      </c>
      <c r="X21" s="80" t="str">
        <f>'Offer Information'!B21&amp;'Offer Information'!C21</f>
        <v>0.3Same as Offer 2, but with Local and Flex RA</v>
      </c>
      <c r="Y21" s="94"/>
      <c r="Z21" s="95"/>
    </row>
    <row r="22" spans="1:38">
      <c r="A22" s="48"/>
      <c r="B22" s="86" t="s">
        <v>271</v>
      </c>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row>
    <row r="23" spans="1:38">
      <c r="A23" s="48"/>
      <c r="B23" s="112">
        <v>1</v>
      </c>
      <c r="C23" s="101" t="str">
        <f>IFERROR(VLOOKUP(B23,'Offer Information'!$B$18:$AY$88,2,0),"")</f>
        <v/>
      </c>
      <c r="D23" s="198">
        <f>SUMIF('Offer Information'!$B:$B,$B23, 'Offer Information'!AR:AR)</f>
        <v>0</v>
      </c>
      <c r="E23" s="132">
        <f>SUMIF('Offer Information'!$B:$B,$B23, 'Offer Information'!AS:AS)</f>
        <v>0</v>
      </c>
      <c r="F23" s="181">
        <f>SUMIF('Offer Information'!$B:$B,$B23, 'Offer Information'!AT:AT)</f>
        <v>0</v>
      </c>
      <c r="G23" s="198">
        <f>SUMIF('Offer Information'!$B:$B,$B23, 'Offer Information'!AU:AU)</f>
        <v>0</v>
      </c>
      <c r="H23" s="199">
        <f t="shared" ref="H23:H42" si="0">SUM(E23:G23)-D23</f>
        <v>0</v>
      </c>
      <c r="I23" s="200">
        <f>SUMPRODUCT(L23:W23,'RA Prices_No Inputs Required'!$C$26:$N$26)</f>
        <v>0</v>
      </c>
      <c r="J23" s="113">
        <f>IF(I23&gt;0,H23/I23*12,0)</f>
        <v>0</v>
      </c>
      <c r="K23" s="111">
        <f>IF(I23&gt;0,D23/I23*12,0)</f>
        <v>0</v>
      </c>
      <c r="L23" s="200">
        <f>SUMIF('Offer Information'!$B:$B,$B23, 'Offer Information'!K:K)</f>
        <v>0</v>
      </c>
      <c r="M23" s="200">
        <f>SUMIF('Offer Information'!$B:$B,$B23, 'Offer Information'!L:L)</f>
        <v>0</v>
      </c>
      <c r="N23" s="200">
        <f>SUMIF('Offer Information'!$B:$B,$B23, 'Offer Information'!M:M)</f>
        <v>0</v>
      </c>
      <c r="O23" s="200">
        <f>SUMIF('Offer Information'!$B:$B,$B23, 'Offer Information'!N:N)</f>
        <v>0</v>
      </c>
      <c r="P23" s="200">
        <f>SUMIF('Offer Information'!$B:$B,$B23, 'Offer Information'!O:O)</f>
        <v>0</v>
      </c>
      <c r="Q23" s="200">
        <f>SUMIF('Offer Information'!$B:$B,$B23, 'Offer Information'!P:P)</f>
        <v>0</v>
      </c>
      <c r="R23" s="200">
        <f>SUMIF('Offer Information'!$B:$B,$B23, 'Offer Information'!Q:Q)</f>
        <v>0</v>
      </c>
      <c r="S23" s="200">
        <f>SUMIF('Offer Information'!$B:$B,$B23, 'Offer Information'!R:R)</f>
        <v>0</v>
      </c>
      <c r="T23" s="200">
        <f>SUMIF('Offer Information'!$B:$B,$B23, 'Offer Information'!S:S)</f>
        <v>0</v>
      </c>
      <c r="U23" s="200">
        <f>SUMIF('Offer Information'!$B:$B,$B23, 'Offer Information'!T:T)</f>
        <v>0</v>
      </c>
      <c r="V23" s="200">
        <f>SUMIF('Offer Information'!$B:$B,$B23, 'Offer Information'!U:U)</f>
        <v>0</v>
      </c>
      <c r="W23" s="200">
        <f>SUMIF('Offer Information'!$B:$B,$B23, 'Offer Information'!V:V)</f>
        <v>0</v>
      </c>
      <c r="X23" s="80"/>
      <c r="Y23" s="94"/>
      <c r="Z23" s="95"/>
    </row>
    <row r="24" spans="1:38">
      <c r="A24" s="48"/>
      <c r="B24" s="112">
        <v>2</v>
      </c>
      <c r="C24" s="101" t="str">
        <f>IFERROR(VLOOKUP(B24,'Offer Information'!$B$18:$AY$88,2,0),"")</f>
        <v/>
      </c>
      <c r="D24" s="198">
        <f>SUMIF('Offer Information'!$B:$B,$B24, 'Offer Information'!AR:AR)</f>
        <v>0</v>
      </c>
      <c r="E24" s="132">
        <f>SUMIF('Offer Information'!$B:$B,$B24, 'Offer Information'!AS:AS)</f>
        <v>0</v>
      </c>
      <c r="F24" s="181">
        <f>SUMIF('Offer Information'!$B:$B,$B24, 'Offer Information'!AT:AT)</f>
        <v>0</v>
      </c>
      <c r="G24" s="198">
        <f>SUMIF('Offer Information'!$B:$B,$B24, 'Offer Information'!AU:AU)</f>
        <v>0</v>
      </c>
      <c r="H24" s="199">
        <f t="shared" si="0"/>
        <v>0</v>
      </c>
      <c r="I24" s="200">
        <f>SUMPRODUCT(L24:W24,'RA Prices_No Inputs Required'!$C$26:$N$26)</f>
        <v>0</v>
      </c>
      <c r="J24" s="113">
        <f t="shared" ref="J24:J42" si="1">IF(I24&gt;0,H24/I24*12,0)</f>
        <v>0</v>
      </c>
      <c r="K24" s="111">
        <f t="shared" ref="K24:K42" si="2">IF(I24&gt;0,D24/I24*12,0)</f>
        <v>0</v>
      </c>
      <c r="L24" s="200">
        <f>SUMIF('Offer Information'!$B:$B,$B24, 'Offer Information'!K:K)</f>
        <v>0</v>
      </c>
      <c r="M24" s="200">
        <f>SUMIF('Offer Information'!$B:$B,$B24, 'Offer Information'!L:L)</f>
        <v>0</v>
      </c>
      <c r="N24" s="200">
        <f>SUMIF('Offer Information'!$B:$B,$B24, 'Offer Information'!M:M)</f>
        <v>0</v>
      </c>
      <c r="O24" s="200">
        <f>SUMIF('Offer Information'!$B:$B,$B24, 'Offer Information'!N:N)</f>
        <v>0</v>
      </c>
      <c r="P24" s="200">
        <f>SUMIF('Offer Information'!$B:$B,$B24, 'Offer Information'!O:O)</f>
        <v>0</v>
      </c>
      <c r="Q24" s="200">
        <f>SUMIF('Offer Information'!$B:$B,$B24, 'Offer Information'!P:P)</f>
        <v>0</v>
      </c>
      <c r="R24" s="200">
        <f>SUMIF('Offer Information'!$B:$B,$B24, 'Offer Information'!Q:Q)</f>
        <v>0</v>
      </c>
      <c r="S24" s="200">
        <f>SUMIF('Offer Information'!$B:$B,$B24, 'Offer Information'!R:R)</f>
        <v>0</v>
      </c>
      <c r="T24" s="200">
        <f>SUMIF('Offer Information'!$B:$B,$B24, 'Offer Information'!S:S)</f>
        <v>0</v>
      </c>
      <c r="U24" s="200">
        <f>SUMIF('Offer Information'!$B:$B,$B24, 'Offer Information'!T:T)</f>
        <v>0</v>
      </c>
      <c r="V24" s="200">
        <f>SUMIF('Offer Information'!$B:$B,$B24, 'Offer Information'!U:U)</f>
        <v>0</v>
      </c>
      <c r="W24" s="200">
        <f>SUMIF('Offer Information'!$B:$B,$B24, 'Offer Information'!V:V)</f>
        <v>0</v>
      </c>
      <c r="X24" s="80"/>
      <c r="Y24" s="96">
        <v>7</v>
      </c>
      <c r="Z24" s="97" t="s">
        <v>207</v>
      </c>
    </row>
    <row r="25" spans="1:38">
      <c r="A25" s="48"/>
      <c r="B25" s="112">
        <v>3</v>
      </c>
      <c r="C25" s="101" t="str">
        <f>IFERROR(VLOOKUP(B25,'Offer Information'!$B$18:$AY$88,2,0),"")</f>
        <v/>
      </c>
      <c r="D25" s="198">
        <f>SUMIF('Offer Information'!$B:$B,$B25, 'Offer Information'!AR:AR)</f>
        <v>0</v>
      </c>
      <c r="E25" s="132">
        <f>SUMIF('Offer Information'!$B:$B,$B25, 'Offer Information'!AS:AS)</f>
        <v>0</v>
      </c>
      <c r="F25" s="181">
        <f>SUMIF('Offer Information'!$B:$B,$B25, 'Offer Information'!AT:AT)</f>
        <v>0</v>
      </c>
      <c r="G25" s="198">
        <f>SUMIF('Offer Information'!$B:$B,$B25, 'Offer Information'!AU:AU)</f>
        <v>0</v>
      </c>
      <c r="H25" s="199">
        <f t="shared" si="0"/>
        <v>0</v>
      </c>
      <c r="I25" s="200">
        <f>SUMPRODUCT(L25:W25,'RA Prices_No Inputs Required'!$C$26:$N$26)</f>
        <v>0</v>
      </c>
      <c r="J25" s="113">
        <f t="shared" si="1"/>
        <v>0</v>
      </c>
      <c r="K25" s="111">
        <f t="shared" si="2"/>
        <v>0</v>
      </c>
      <c r="L25" s="200">
        <f>SUMIF('Offer Information'!$B:$B,$B25, 'Offer Information'!K:K)</f>
        <v>0</v>
      </c>
      <c r="M25" s="200">
        <f>SUMIF('Offer Information'!$B:$B,$B25, 'Offer Information'!L:L)</f>
        <v>0</v>
      </c>
      <c r="N25" s="200">
        <f>SUMIF('Offer Information'!$B:$B,$B25, 'Offer Information'!M:M)</f>
        <v>0</v>
      </c>
      <c r="O25" s="200">
        <f>SUMIF('Offer Information'!$B:$B,$B25, 'Offer Information'!N:N)</f>
        <v>0</v>
      </c>
      <c r="P25" s="200">
        <f>SUMIF('Offer Information'!$B:$B,$B25, 'Offer Information'!O:O)</f>
        <v>0</v>
      </c>
      <c r="Q25" s="200">
        <f>SUMIF('Offer Information'!$B:$B,$B25, 'Offer Information'!P:P)</f>
        <v>0</v>
      </c>
      <c r="R25" s="200">
        <f>SUMIF('Offer Information'!$B:$B,$B25, 'Offer Information'!Q:Q)</f>
        <v>0</v>
      </c>
      <c r="S25" s="200">
        <f>SUMIF('Offer Information'!$B:$B,$B25, 'Offer Information'!R:R)</f>
        <v>0</v>
      </c>
      <c r="T25" s="200">
        <f>SUMIF('Offer Information'!$B:$B,$B25, 'Offer Information'!S:S)</f>
        <v>0</v>
      </c>
      <c r="U25" s="200">
        <f>SUMIF('Offer Information'!$B:$B,$B25, 'Offer Information'!T:T)</f>
        <v>0</v>
      </c>
      <c r="V25" s="200">
        <f>SUMIF('Offer Information'!$B:$B,$B25, 'Offer Information'!U:U)</f>
        <v>0</v>
      </c>
      <c r="W25" s="200">
        <f>SUMIF('Offer Information'!$B:$B,$B25, 'Offer Information'!V:V)</f>
        <v>0</v>
      </c>
      <c r="X25" s="80"/>
      <c r="Y25"/>
      <c r="Z25"/>
    </row>
    <row r="26" spans="1:38">
      <c r="A26" s="48"/>
      <c r="B26" s="112">
        <v>4</v>
      </c>
      <c r="C26" s="101" t="str">
        <f>IFERROR(VLOOKUP(B26,'Offer Information'!$B$18:$AY$88,2,0),"")</f>
        <v/>
      </c>
      <c r="D26" s="198">
        <f>SUMIF('Offer Information'!$B:$B,$B26, 'Offer Information'!AR:AR)</f>
        <v>0</v>
      </c>
      <c r="E26" s="132">
        <f>SUMIF('Offer Information'!$B:$B,$B26, 'Offer Information'!AS:AS)</f>
        <v>0</v>
      </c>
      <c r="F26" s="181">
        <f>SUMIF('Offer Information'!$B:$B,$B26, 'Offer Information'!AT:AT)</f>
        <v>0</v>
      </c>
      <c r="G26" s="198">
        <f>SUMIF('Offer Information'!$B:$B,$B26, 'Offer Information'!AU:AU)</f>
        <v>0</v>
      </c>
      <c r="H26" s="199">
        <f t="shared" si="0"/>
        <v>0</v>
      </c>
      <c r="I26" s="200">
        <f>SUMPRODUCT(L26:W26,'RA Prices_No Inputs Required'!$C$26:$N$26)</f>
        <v>0</v>
      </c>
      <c r="J26" s="113">
        <f t="shared" si="1"/>
        <v>0</v>
      </c>
      <c r="K26" s="111">
        <f t="shared" si="2"/>
        <v>0</v>
      </c>
      <c r="L26" s="200">
        <f>SUMIF('Offer Information'!$B:$B,$B26, 'Offer Information'!K:K)</f>
        <v>0</v>
      </c>
      <c r="M26" s="200">
        <f>SUMIF('Offer Information'!$B:$B,$B26, 'Offer Information'!L:L)</f>
        <v>0</v>
      </c>
      <c r="N26" s="200">
        <f>SUMIF('Offer Information'!$B:$B,$B26, 'Offer Information'!M:M)</f>
        <v>0</v>
      </c>
      <c r="O26" s="200">
        <f>SUMIF('Offer Information'!$B:$B,$B26, 'Offer Information'!N:N)</f>
        <v>0</v>
      </c>
      <c r="P26" s="200">
        <f>SUMIF('Offer Information'!$B:$B,$B26, 'Offer Information'!O:O)</f>
        <v>0</v>
      </c>
      <c r="Q26" s="200">
        <f>SUMIF('Offer Information'!$B:$B,$B26, 'Offer Information'!P:P)</f>
        <v>0</v>
      </c>
      <c r="R26" s="200">
        <f>SUMIF('Offer Information'!$B:$B,$B26, 'Offer Information'!Q:Q)</f>
        <v>0</v>
      </c>
      <c r="S26" s="200">
        <f>SUMIF('Offer Information'!$B:$B,$B26, 'Offer Information'!R:R)</f>
        <v>0</v>
      </c>
      <c r="T26" s="200">
        <f>SUMIF('Offer Information'!$B:$B,$B26, 'Offer Information'!S:S)</f>
        <v>0</v>
      </c>
      <c r="U26" s="200">
        <f>SUMIF('Offer Information'!$B:$B,$B26, 'Offer Information'!T:T)</f>
        <v>0</v>
      </c>
      <c r="V26" s="200">
        <f>SUMIF('Offer Information'!$B:$B,$B26, 'Offer Information'!U:U)</f>
        <v>0</v>
      </c>
      <c r="W26" s="200">
        <f>SUMIF('Offer Information'!$B:$B,$B26, 'Offer Information'!V:V)</f>
        <v>0</v>
      </c>
      <c r="X26" s="80"/>
    </row>
    <row r="27" spans="1:38">
      <c r="A27" s="48"/>
      <c r="B27" s="112">
        <v>5</v>
      </c>
      <c r="C27" s="101" t="str">
        <f>IFERROR(VLOOKUP(B27,'Offer Information'!$B$18:$AY$88,2,0),"")</f>
        <v/>
      </c>
      <c r="D27" s="198">
        <f>SUMIF('Offer Information'!$B:$B,$B27, 'Offer Information'!AR:AR)</f>
        <v>0</v>
      </c>
      <c r="E27" s="132">
        <f>SUMIF('Offer Information'!$B:$B,$B27, 'Offer Information'!AS:AS)</f>
        <v>0</v>
      </c>
      <c r="F27" s="181">
        <f>SUMIF('Offer Information'!$B:$B,$B27, 'Offer Information'!AT:AT)</f>
        <v>0</v>
      </c>
      <c r="G27" s="198">
        <f>SUMIF('Offer Information'!$B:$B,$B27, 'Offer Information'!AU:AU)</f>
        <v>0</v>
      </c>
      <c r="H27" s="199">
        <f t="shared" si="0"/>
        <v>0</v>
      </c>
      <c r="I27" s="200">
        <f>SUMPRODUCT(L27:W27,'RA Prices_No Inputs Required'!$C$26:$N$26)</f>
        <v>0</v>
      </c>
      <c r="J27" s="113">
        <f t="shared" si="1"/>
        <v>0</v>
      </c>
      <c r="K27" s="111">
        <f t="shared" si="2"/>
        <v>0</v>
      </c>
      <c r="L27" s="200">
        <f>SUMIF('Offer Information'!$B:$B,$B27, 'Offer Information'!K:K)</f>
        <v>0</v>
      </c>
      <c r="M27" s="200">
        <f>SUMIF('Offer Information'!$B:$B,$B27, 'Offer Information'!L:L)</f>
        <v>0</v>
      </c>
      <c r="N27" s="200">
        <f>SUMIF('Offer Information'!$B:$B,$B27, 'Offer Information'!M:M)</f>
        <v>0</v>
      </c>
      <c r="O27" s="200">
        <f>SUMIF('Offer Information'!$B:$B,$B27, 'Offer Information'!N:N)</f>
        <v>0</v>
      </c>
      <c r="P27" s="200">
        <f>SUMIF('Offer Information'!$B:$B,$B27, 'Offer Information'!O:O)</f>
        <v>0</v>
      </c>
      <c r="Q27" s="200">
        <f>SUMIF('Offer Information'!$B:$B,$B27, 'Offer Information'!P:P)</f>
        <v>0</v>
      </c>
      <c r="R27" s="200">
        <f>SUMIF('Offer Information'!$B:$B,$B27, 'Offer Information'!Q:Q)</f>
        <v>0</v>
      </c>
      <c r="S27" s="200">
        <f>SUMIF('Offer Information'!$B:$B,$B27, 'Offer Information'!R:R)</f>
        <v>0</v>
      </c>
      <c r="T27" s="200">
        <f>SUMIF('Offer Information'!$B:$B,$B27, 'Offer Information'!S:S)</f>
        <v>0</v>
      </c>
      <c r="U27" s="200">
        <f>SUMIF('Offer Information'!$B:$B,$B27, 'Offer Information'!T:T)</f>
        <v>0</v>
      </c>
      <c r="V27" s="200">
        <f>SUMIF('Offer Information'!$B:$B,$B27, 'Offer Information'!U:U)</f>
        <v>0</v>
      </c>
      <c r="W27" s="200">
        <f>SUMIF('Offer Information'!$B:$B,$B27, 'Offer Information'!V:V)</f>
        <v>0</v>
      </c>
      <c r="X27" s="80"/>
    </row>
    <row r="28" spans="1:38">
      <c r="A28" s="48"/>
      <c r="B28" s="112">
        <v>6</v>
      </c>
      <c r="C28" s="101" t="str">
        <f>IFERROR(VLOOKUP(B28,'Offer Information'!$B$18:$AY$88,2,0),"")</f>
        <v/>
      </c>
      <c r="D28" s="198">
        <f>SUMIF('Offer Information'!$B:$B,$B28, 'Offer Information'!AR:AR)</f>
        <v>0</v>
      </c>
      <c r="E28" s="132">
        <f>SUMIF('Offer Information'!$B:$B,$B28, 'Offer Information'!AS:AS)</f>
        <v>0</v>
      </c>
      <c r="F28" s="181">
        <f>SUMIF('Offer Information'!$B:$B,$B28, 'Offer Information'!AT:AT)</f>
        <v>0</v>
      </c>
      <c r="G28" s="198">
        <f>SUMIF('Offer Information'!$B:$B,$B28, 'Offer Information'!AU:AU)</f>
        <v>0</v>
      </c>
      <c r="H28" s="199">
        <f t="shared" si="0"/>
        <v>0</v>
      </c>
      <c r="I28" s="200">
        <f>SUMPRODUCT(L28:W28,'RA Prices_No Inputs Required'!$C$26:$N$26)</f>
        <v>0</v>
      </c>
      <c r="J28" s="113">
        <f t="shared" si="1"/>
        <v>0</v>
      </c>
      <c r="K28" s="111">
        <f t="shared" si="2"/>
        <v>0</v>
      </c>
      <c r="L28" s="200">
        <f>SUMIF('Offer Information'!$B:$B,$B28, 'Offer Information'!K:K)</f>
        <v>0</v>
      </c>
      <c r="M28" s="200">
        <f>SUMIF('Offer Information'!$B:$B,$B28, 'Offer Information'!L:L)</f>
        <v>0</v>
      </c>
      <c r="N28" s="200">
        <f>SUMIF('Offer Information'!$B:$B,$B28, 'Offer Information'!M:M)</f>
        <v>0</v>
      </c>
      <c r="O28" s="200">
        <f>SUMIF('Offer Information'!$B:$B,$B28, 'Offer Information'!N:N)</f>
        <v>0</v>
      </c>
      <c r="P28" s="200">
        <f>SUMIF('Offer Information'!$B:$B,$B28, 'Offer Information'!O:O)</f>
        <v>0</v>
      </c>
      <c r="Q28" s="200">
        <f>SUMIF('Offer Information'!$B:$B,$B28, 'Offer Information'!P:P)</f>
        <v>0</v>
      </c>
      <c r="R28" s="200">
        <f>SUMIF('Offer Information'!$B:$B,$B28, 'Offer Information'!Q:Q)</f>
        <v>0</v>
      </c>
      <c r="S28" s="200">
        <f>SUMIF('Offer Information'!$B:$B,$B28, 'Offer Information'!R:R)</f>
        <v>0</v>
      </c>
      <c r="T28" s="200">
        <f>SUMIF('Offer Information'!$B:$B,$B28, 'Offer Information'!S:S)</f>
        <v>0</v>
      </c>
      <c r="U28" s="200">
        <f>SUMIF('Offer Information'!$B:$B,$B28, 'Offer Information'!T:T)</f>
        <v>0</v>
      </c>
      <c r="V28" s="200">
        <f>SUMIF('Offer Information'!$B:$B,$B28, 'Offer Information'!U:U)</f>
        <v>0</v>
      </c>
      <c r="W28" s="200">
        <f>SUMIF('Offer Information'!$B:$B,$B28, 'Offer Information'!V:V)</f>
        <v>0</v>
      </c>
      <c r="X28" s="80"/>
    </row>
    <row r="29" spans="1:38">
      <c r="A29" s="48"/>
      <c r="B29" s="112">
        <v>7</v>
      </c>
      <c r="C29" s="101" t="str">
        <f>IFERROR(VLOOKUP(B29,'Offer Information'!$B$18:$AY$88,2,0),"")</f>
        <v/>
      </c>
      <c r="D29" s="198">
        <f>SUMIF('Offer Information'!$B:$B,$B29, 'Offer Information'!AR:AR)</f>
        <v>0</v>
      </c>
      <c r="E29" s="132">
        <f>SUMIF('Offer Information'!$B:$B,$B29, 'Offer Information'!AS:AS)</f>
        <v>0</v>
      </c>
      <c r="F29" s="181">
        <f>SUMIF('Offer Information'!$B:$B,$B29, 'Offer Information'!AT:AT)</f>
        <v>0</v>
      </c>
      <c r="G29" s="198">
        <f>SUMIF('Offer Information'!$B:$B,$B29, 'Offer Information'!AU:AU)</f>
        <v>0</v>
      </c>
      <c r="H29" s="199">
        <f t="shared" si="0"/>
        <v>0</v>
      </c>
      <c r="I29" s="200">
        <f>SUMPRODUCT(L29:W29,'RA Prices_No Inputs Required'!$C$26:$N$26)</f>
        <v>0</v>
      </c>
      <c r="J29" s="113">
        <f t="shared" si="1"/>
        <v>0</v>
      </c>
      <c r="K29" s="111">
        <f t="shared" si="2"/>
        <v>0</v>
      </c>
      <c r="L29" s="200">
        <f>SUMIF('Offer Information'!$B:$B,$B29, 'Offer Information'!K:K)</f>
        <v>0</v>
      </c>
      <c r="M29" s="200">
        <f>SUMIF('Offer Information'!$B:$B,$B29, 'Offer Information'!L:L)</f>
        <v>0</v>
      </c>
      <c r="N29" s="200">
        <f>SUMIF('Offer Information'!$B:$B,$B29, 'Offer Information'!M:M)</f>
        <v>0</v>
      </c>
      <c r="O29" s="200">
        <f>SUMIF('Offer Information'!$B:$B,$B29, 'Offer Information'!N:N)</f>
        <v>0</v>
      </c>
      <c r="P29" s="200">
        <f>SUMIF('Offer Information'!$B:$B,$B29, 'Offer Information'!O:O)</f>
        <v>0</v>
      </c>
      <c r="Q29" s="200">
        <f>SUMIF('Offer Information'!$B:$B,$B29, 'Offer Information'!P:P)</f>
        <v>0</v>
      </c>
      <c r="R29" s="200">
        <f>SUMIF('Offer Information'!$B:$B,$B29, 'Offer Information'!Q:Q)</f>
        <v>0</v>
      </c>
      <c r="S29" s="200">
        <f>SUMIF('Offer Information'!$B:$B,$B29, 'Offer Information'!R:R)</f>
        <v>0</v>
      </c>
      <c r="T29" s="200">
        <f>SUMIF('Offer Information'!$B:$B,$B29, 'Offer Information'!S:S)</f>
        <v>0</v>
      </c>
      <c r="U29" s="200">
        <f>SUMIF('Offer Information'!$B:$B,$B29, 'Offer Information'!T:T)</f>
        <v>0</v>
      </c>
      <c r="V29" s="200">
        <f>SUMIF('Offer Information'!$B:$B,$B29, 'Offer Information'!U:U)</f>
        <v>0</v>
      </c>
      <c r="W29" s="200">
        <f>SUMIF('Offer Information'!$B:$B,$B29, 'Offer Information'!V:V)</f>
        <v>0</v>
      </c>
      <c r="X29" s="80"/>
    </row>
    <row r="30" spans="1:38">
      <c r="A30" s="48"/>
      <c r="B30" s="112">
        <v>8</v>
      </c>
      <c r="C30" s="101" t="str">
        <f>IFERROR(VLOOKUP(B30,'Offer Information'!$B$18:$AY$88,2,0),"")</f>
        <v/>
      </c>
      <c r="D30" s="198">
        <f>SUMIF('Offer Information'!$B:$B,$B30, 'Offer Information'!AR:AR)</f>
        <v>0</v>
      </c>
      <c r="E30" s="132">
        <f>SUMIF('Offer Information'!$B:$B,$B30, 'Offer Information'!AS:AS)</f>
        <v>0</v>
      </c>
      <c r="F30" s="181">
        <f>SUMIF('Offer Information'!$B:$B,$B30, 'Offer Information'!AT:AT)</f>
        <v>0</v>
      </c>
      <c r="G30" s="198">
        <f>SUMIF('Offer Information'!$B:$B,$B30, 'Offer Information'!AU:AU)</f>
        <v>0</v>
      </c>
      <c r="H30" s="199">
        <f t="shared" si="0"/>
        <v>0</v>
      </c>
      <c r="I30" s="200">
        <f>SUMPRODUCT(L30:W30,'RA Prices_No Inputs Required'!$C$26:$N$26)</f>
        <v>0</v>
      </c>
      <c r="J30" s="113">
        <f t="shared" si="1"/>
        <v>0</v>
      </c>
      <c r="K30" s="111">
        <f t="shared" si="2"/>
        <v>0</v>
      </c>
      <c r="L30" s="200">
        <f>SUMIF('Offer Information'!$B:$B,$B30, 'Offer Information'!K:K)</f>
        <v>0</v>
      </c>
      <c r="M30" s="200">
        <f>SUMIF('Offer Information'!$B:$B,$B30, 'Offer Information'!L:L)</f>
        <v>0</v>
      </c>
      <c r="N30" s="200">
        <f>SUMIF('Offer Information'!$B:$B,$B30, 'Offer Information'!M:M)</f>
        <v>0</v>
      </c>
      <c r="O30" s="200">
        <f>SUMIF('Offer Information'!$B:$B,$B30, 'Offer Information'!N:N)</f>
        <v>0</v>
      </c>
      <c r="P30" s="200">
        <f>SUMIF('Offer Information'!$B:$B,$B30, 'Offer Information'!O:O)</f>
        <v>0</v>
      </c>
      <c r="Q30" s="200">
        <f>SUMIF('Offer Information'!$B:$B,$B30, 'Offer Information'!P:P)</f>
        <v>0</v>
      </c>
      <c r="R30" s="200">
        <f>SUMIF('Offer Information'!$B:$B,$B30, 'Offer Information'!Q:Q)</f>
        <v>0</v>
      </c>
      <c r="S30" s="200">
        <f>SUMIF('Offer Information'!$B:$B,$B30, 'Offer Information'!R:R)</f>
        <v>0</v>
      </c>
      <c r="T30" s="200">
        <f>SUMIF('Offer Information'!$B:$B,$B30, 'Offer Information'!S:S)</f>
        <v>0</v>
      </c>
      <c r="U30" s="200">
        <f>SUMIF('Offer Information'!$B:$B,$B30, 'Offer Information'!T:T)</f>
        <v>0</v>
      </c>
      <c r="V30" s="200">
        <f>SUMIF('Offer Information'!$B:$B,$B30, 'Offer Information'!U:U)</f>
        <v>0</v>
      </c>
      <c r="W30" s="200">
        <f>SUMIF('Offer Information'!$B:$B,$B30, 'Offer Information'!V:V)</f>
        <v>0</v>
      </c>
      <c r="X30" s="80"/>
    </row>
    <row r="31" spans="1:38">
      <c r="A31" s="48"/>
      <c r="B31" s="112">
        <v>9</v>
      </c>
      <c r="C31" s="101" t="str">
        <f>IFERROR(VLOOKUP(B31,'Offer Information'!$B$18:$AY$88,2,0),"")</f>
        <v/>
      </c>
      <c r="D31" s="198">
        <f>SUMIF('Offer Information'!$B:$B,$B31, 'Offer Information'!AR:AR)</f>
        <v>0</v>
      </c>
      <c r="E31" s="132">
        <f>SUMIF('Offer Information'!$B:$B,$B31, 'Offer Information'!AS:AS)</f>
        <v>0</v>
      </c>
      <c r="F31" s="181">
        <f>SUMIF('Offer Information'!$B:$B,$B31, 'Offer Information'!AT:AT)</f>
        <v>0</v>
      </c>
      <c r="G31" s="198">
        <f>SUMIF('Offer Information'!$B:$B,$B31, 'Offer Information'!AU:AU)</f>
        <v>0</v>
      </c>
      <c r="H31" s="199">
        <f t="shared" si="0"/>
        <v>0</v>
      </c>
      <c r="I31" s="200">
        <f>SUMPRODUCT(L31:W31,'RA Prices_No Inputs Required'!$C$26:$N$26)</f>
        <v>0</v>
      </c>
      <c r="J31" s="113">
        <f t="shared" si="1"/>
        <v>0</v>
      </c>
      <c r="K31" s="111">
        <f t="shared" si="2"/>
        <v>0</v>
      </c>
      <c r="L31" s="200">
        <f>SUMIF('Offer Information'!$B:$B,$B31, 'Offer Information'!K:K)</f>
        <v>0</v>
      </c>
      <c r="M31" s="200">
        <f>SUMIF('Offer Information'!$B:$B,$B31, 'Offer Information'!L:L)</f>
        <v>0</v>
      </c>
      <c r="N31" s="200">
        <f>SUMIF('Offer Information'!$B:$B,$B31, 'Offer Information'!M:M)</f>
        <v>0</v>
      </c>
      <c r="O31" s="200">
        <f>SUMIF('Offer Information'!$B:$B,$B31, 'Offer Information'!N:N)</f>
        <v>0</v>
      </c>
      <c r="P31" s="200">
        <f>SUMIF('Offer Information'!$B:$B,$B31, 'Offer Information'!O:O)</f>
        <v>0</v>
      </c>
      <c r="Q31" s="200">
        <f>SUMIF('Offer Information'!$B:$B,$B31, 'Offer Information'!P:P)</f>
        <v>0</v>
      </c>
      <c r="R31" s="200">
        <f>SUMIF('Offer Information'!$B:$B,$B31, 'Offer Information'!Q:Q)</f>
        <v>0</v>
      </c>
      <c r="S31" s="200">
        <f>SUMIF('Offer Information'!$B:$B,$B31, 'Offer Information'!R:R)</f>
        <v>0</v>
      </c>
      <c r="T31" s="200">
        <f>SUMIF('Offer Information'!$B:$B,$B31, 'Offer Information'!S:S)</f>
        <v>0</v>
      </c>
      <c r="U31" s="200">
        <f>SUMIF('Offer Information'!$B:$B,$B31, 'Offer Information'!T:T)</f>
        <v>0</v>
      </c>
      <c r="V31" s="200">
        <f>SUMIF('Offer Information'!$B:$B,$B31, 'Offer Information'!U:U)</f>
        <v>0</v>
      </c>
      <c r="W31" s="200">
        <f>SUMIF('Offer Information'!$B:$B,$B31, 'Offer Information'!V:V)</f>
        <v>0</v>
      </c>
      <c r="X31" s="80"/>
    </row>
    <row r="32" spans="1:38">
      <c r="A32" s="48"/>
      <c r="B32" s="112">
        <v>10</v>
      </c>
      <c r="C32" s="101" t="str">
        <f>IFERROR(VLOOKUP(B32,'Offer Information'!$B$18:$AY$88,2,0),"")</f>
        <v/>
      </c>
      <c r="D32" s="198">
        <f>SUMIF('Offer Information'!$B:$B,$B32, 'Offer Information'!AR:AR)</f>
        <v>0</v>
      </c>
      <c r="E32" s="132">
        <f>SUMIF('Offer Information'!$B:$B,$B32, 'Offer Information'!AS:AS)</f>
        <v>0</v>
      </c>
      <c r="F32" s="181">
        <f>SUMIF('Offer Information'!$B:$B,$B32, 'Offer Information'!AT:AT)</f>
        <v>0</v>
      </c>
      <c r="G32" s="198">
        <f>SUMIF('Offer Information'!$B:$B,$B32, 'Offer Information'!AU:AU)</f>
        <v>0</v>
      </c>
      <c r="H32" s="199">
        <f t="shared" si="0"/>
        <v>0</v>
      </c>
      <c r="I32" s="200">
        <f>SUMPRODUCT(L32:W32,'RA Prices_No Inputs Required'!$C$26:$N$26)</f>
        <v>0</v>
      </c>
      <c r="J32" s="113">
        <f t="shared" si="1"/>
        <v>0</v>
      </c>
      <c r="K32" s="111">
        <f t="shared" si="2"/>
        <v>0</v>
      </c>
      <c r="L32" s="200">
        <f>SUMIF('Offer Information'!$B:$B,$B32, 'Offer Information'!K:K)</f>
        <v>0</v>
      </c>
      <c r="M32" s="200">
        <f>SUMIF('Offer Information'!$B:$B,$B32, 'Offer Information'!L:L)</f>
        <v>0</v>
      </c>
      <c r="N32" s="200">
        <f>SUMIF('Offer Information'!$B:$B,$B32, 'Offer Information'!M:M)</f>
        <v>0</v>
      </c>
      <c r="O32" s="200">
        <f>SUMIF('Offer Information'!$B:$B,$B32, 'Offer Information'!N:N)</f>
        <v>0</v>
      </c>
      <c r="P32" s="200">
        <f>SUMIF('Offer Information'!$B:$B,$B32, 'Offer Information'!O:O)</f>
        <v>0</v>
      </c>
      <c r="Q32" s="200">
        <f>SUMIF('Offer Information'!$B:$B,$B32, 'Offer Information'!P:P)</f>
        <v>0</v>
      </c>
      <c r="R32" s="200">
        <f>SUMIF('Offer Information'!$B:$B,$B32, 'Offer Information'!Q:Q)</f>
        <v>0</v>
      </c>
      <c r="S32" s="200">
        <f>SUMIF('Offer Information'!$B:$B,$B32, 'Offer Information'!R:R)</f>
        <v>0</v>
      </c>
      <c r="T32" s="200">
        <f>SUMIF('Offer Information'!$B:$B,$B32, 'Offer Information'!S:S)</f>
        <v>0</v>
      </c>
      <c r="U32" s="200">
        <f>SUMIF('Offer Information'!$B:$B,$B32, 'Offer Information'!T:T)</f>
        <v>0</v>
      </c>
      <c r="V32" s="200">
        <f>SUMIF('Offer Information'!$B:$B,$B32, 'Offer Information'!U:U)</f>
        <v>0</v>
      </c>
      <c r="W32" s="200">
        <f>SUMIF('Offer Information'!$B:$B,$B32, 'Offer Information'!V:V)</f>
        <v>0</v>
      </c>
      <c r="X32" s="80"/>
    </row>
    <row r="33" spans="1:24">
      <c r="A33" s="48"/>
      <c r="B33" s="112">
        <v>11</v>
      </c>
      <c r="C33" s="101" t="str">
        <f>IFERROR(VLOOKUP(B33,'Offer Information'!$B$18:$AY$88,2,0),"")</f>
        <v/>
      </c>
      <c r="D33" s="198">
        <f>SUMIF('Offer Information'!$B:$B,$B33, 'Offer Information'!AR:AR)</f>
        <v>0</v>
      </c>
      <c r="E33" s="132">
        <f>SUMIF('Offer Information'!$B:$B,$B33, 'Offer Information'!AS:AS)</f>
        <v>0</v>
      </c>
      <c r="F33" s="181">
        <f>SUMIF('Offer Information'!$B:$B,$B33, 'Offer Information'!AT:AT)</f>
        <v>0</v>
      </c>
      <c r="G33" s="198">
        <f>SUMIF('Offer Information'!$B:$B,$B33, 'Offer Information'!AU:AU)</f>
        <v>0</v>
      </c>
      <c r="H33" s="199">
        <f t="shared" si="0"/>
        <v>0</v>
      </c>
      <c r="I33" s="200">
        <f>SUMPRODUCT(L33:W33,'RA Prices_No Inputs Required'!$C$26:$N$26)</f>
        <v>0</v>
      </c>
      <c r="J33" s="113">
        <f t="shared" si="1"/>
        <v>0</v>
      </c>
      <c r="K33" s="111">
        <f t="shared" si="2"/>
        <v>0</v>
      </c>
      <c r="L33" s="200">
        <f>SUMIF('Offer Information'!$B:$B,$B33, 'Offer Information'!K:K)</f>
        <v>0</v>
      </c>
      <c r="M33" s="200">
        <f>SUMIF('Offer Information'!$B:$B,$B33, 'Offer Information'!L:L)</f>
        <v>0</v>
      </c>
      <c r="N33" s="200">
        <f>SUMIF('Offer Information'!$B:$B,$B33, 'Offer Information'!M:M)</f>
        <v>0</v>
      </c>
      <c r="O33" s="200">
        <f>SUMIF('Offer Information'!$B:$B,$B33, 'Offer Information'!N:N)</f>
        <v>0</v>
      </c>
      <c r="P33" s="200">
        <f>SUMIF('Offer Information'!$B:$B,$B33, 'Offer Information'!O:O)</f>
        <v>0</v>
      </c>
      <c r="Q33" s="200">
        <f>SUMIF('Offer Information'!$B:$B,$B33, 'Offer Information'!P:P)</f>
        <v>0</v>
      </c>
      <c r="R33" s="200">
        <f>SUMIF('Offer Information'!$B:$B,$B33, 'Offer Information'!Q:Q)</f>
        <v>0</v>
      </c>
      <c r="S33" s="200">
        <f>SUMIF('Offer Information'!$B:$B,$B33, 'Offer Information'!R:R)</f>
        <v>0</v>
      </c>
      <c r="T33" s="200">
        <f>SUMIF('Offer Information'!$B:$B,$B33, 'Offer Information'!S:S)</f>
        <v>0</v>
      </c>
      <c r="U33" s="200">
        <f>SUMIF('Offer Information'!$B:$B,$B33, 'Offer Information'!T:T)</f>
        <v>0</v>
      </c>
      <c r="V33" s="200">
        <f>SUMIF('Offer Information'!$B:$B,$B33, 'Offer Information'!U:U)</f>
        <v>0</v>
      </c>
      <c r="W33" s="200">
        <f>SUMIF('Offer Information'!$B:$B,$B33, 'Offer Information'!V:V)</f>
        <v>0</v>
      </c>
      <c r="X33" s="80"/>
    </row>
    <row r="34" spans="1:24">
      <c r="A34" s="48"/>
      <c r="B34" s="112">
        <v>12</v>
      </c>
      <c r="C34" s="101" t="str">
        <f>IFERROR(VLOOKUP(B34,'Offer Information'!$B$18:$AY$88,2,0),"")</f>
        <v/>
      </c>
      <c r="D34" s="198">
        <f>SUMIF('Offer Information'!$B:$B,$B34, 'Offer Information'!AR:AR)</f>
        <v>0</v>
      </c>
      <c r="E34" s="132">
        <f>SUMIF('Offer Information'!$B:$B,$B34, 'Offer Information'!AS:AS)</f>
        <v>0</v>
      </c>
      <c r="F34" s="181">
        <f>SUMIF('Offer Information'!$B:$B,$B34, 'Offer Information'!AT:AT)</f>
        <v>0</v>
      </c>
      <c r="G34" s="198">
        <f>SUMIF('Offer Information'!$B:$B,$B34, 'Offer Information'!AU:AU)</f>
        <v>0</v>
      </c>
      <c r="H34" s="199">
        <f t="shared" si="0"/>
        <v>0</v>
      </c>
      <c r="I34" s="200">
        <f>SUMPRODUCT(L34:W34,'RA Prices_No Inputs Required'!$C$26:$N$26)</f>
        <v>0</v>
      </c>
      <c r="J34" s="113">
        <f t="shared" si="1"/>
        <v>0</v>
      </c>
      <c r="K34" s="111">
        <f t="shared" si="2"/>
        <v>0</v>
      </c>
      <c r="L34" s="200">
        <f>SUMIF('Offer Information'!$B:$B,$B34, 'Offer Information'!K:K)</f>
        <v>0</v>
      </c>
      <c r="M34" s="200">
        <f>SUMIF('Offer Information'!$B:$B,$B34, 'Offer Information'!L:L)</f>
        <v>0</v>
      </c>
      <c r="N34" s="200">
        <f>SUMIF('Offer Information'!$B:$B,$B34, 'Offer Information'!M:M)</f>
        <v>0</v>
      </c>
      <c r="O34" s="200">
        <f>SUMIF('Offer Information'!$B:$B,$B34, 'Offer Information'!N:N)</f>
        <v>0</v>
      </c>
      <c r="P34" s="200">
        <f>SUMIF('Offer Information'!$B:$B,$B34, 'Offer Information'!O:O)</f>
        <v>0</v>
      </c>
      <c r="Q34" s="200">
        <f>SUMIF('Offer Information'!$B:$B,$B34, 'Offer Information'!P:P)</f>
        <v>0</v>
      </c>
      <c r="R34" s="200">
        <f>SUMIF('Offer Information'!$B:$B,$B34, 'Offer Information'!Q:Q)</f>
        <v>0</v>
      </c>
      <c r="S34" s="200">
        <f>SUMIF('Offer Information'!$B:$B,$B34, 'Offer Information'!R:R)</f>
        <v>0</v>
      </c>
      <c r="T34" s="200">
        <f>SUMIF('Offer Information'!$B:$B,$B34, 'Offer Information'!S:S)</f>
        <v>0</v>
      </c>
      <c r="U34" s="200">
        <f>SUMIF('Offer Information'!$B:$B,$B34, 'Offer Information'!T:T)</f>
        <v>0</v>
      </c>
      <c r="V34" s="200">
        <f>SUMIF('Offer Information'!$B:$B,$B34, 'Offer Information'!U:U)</f>
        <v>0</v>
      </c>
      <c r="W34" s="200">
        <f>SUMIF('Offer Information'!$B:$B,$B34, 'Offer Information'!V:V)</f>
        <v>0</v>
      </c>
      <c r="X34" s="80"/>
    </row>
    <row r="35" spans="1:24">
      <c r="A35" s="48"/>
      <c r="B35" s="112">
        <v>13</v>
      </c>
      <c r="C35" s="101" t="str">
        <f>IFERROR(VLOOKUP(B35,'Offer Information'!$B$18:$AY$88,2,0),"")</f>
        <v/>
      </c>
      <c r="D35" s="198">
        <f>SUMIF('Offer Information'!$B:$B,$B35, 'Offer Information'!AR:AR)</f>
        <v>0</v>
      </c>
      <c r="E35" s="132">
        <f>SUMIF('Offer Information'!$B:$B,$B35, 'Offer Information'!AS:AS)</f>
        <v>0</v>
      </c>
      <c r="F35" s="181">
        <f>SUMIF('Offer Information'!$B:$B,$B35, 'Offer Information'!AT:AT)</f>
        <v>0</v>
      </c>
      <c r="G35" s="198">
        <f>SUMIF('Offer Information'!$B:$B,$B35, 'Offer Information'!AU:AU)</f>
        <v>0</v>
      </c>
      <c r="H35" s="199">
        <f t="shared" si="0"/>
        <v>0</v>
      </c>
      <c r="I35" s="200">
        <f>SUMPRODUCT(L35:W35,'RA Prices_No Inputs Required'!$C$26:$N$26)</f>
        <v>0</v>
      </c>
      <c r="J35" s="113">
        <f t="shared" si="1"/>
        <v>0</v>
      </c>
      <c r="K35" s="111">
        <f t="shared" si="2"/>
        <v>0</v>
      </c>
      <c r="L35" s="200">
        <f>SUMIF('Offer Information'!$B:$B,$B35, 'Offer Information'!K:K)</f>
        <v>0</v>
      </c>
      <c r="M35" s="200">
        <f>SUMIF('Offer Information'!$B:$B,$B35, 'Offer Information'!L:L)</f>
        <v>0</v>
      </c>
      <c r="N35" s="200">
        <f>SUMIF('Offer Information'!$B:$B,$B35, 'Offer Information'!M:M)</f>
        <v>0</v>
      </c>
      <c r="O35" s="200">
        <f>SUMIF('Offer Information'!$B:$B,$B35, 'Offer Information'!N:N)</f>
        <v>0</v>
      </c>
      <c r="P35" s="200">
        <f>SUMIF('Offer Information'!$B:$B,$B35, 'Offer Information'!O:O)</f>
        <v>0</v>
      </c>
      <c r="Q35" s="200">
        <f>SUMIF('Offer Information'!$B:$B,$B35, 'Offer Information'!P:P)</f>
        <v>0</v>
      </c>
      <c r="R35" s="200">
        <f>SUMIF('Offer Information'!$B:$B,$B35, 'Offer Information'!Q:Q)</f>
        <v>0</v>
      </c>
      <c r="S35" s="200">
        <f>SUMIF('Offer Information'!$B:$B,$B35, 'Offer Information'!R:R)</f>
        <v>0</v>
      </c>
      <c r="T35" s="200">
        <f>SUMIF('Offer Information'!$B:$B,$B35, 'Offer Information'!S:S)</f>
        <v>0</v>
      </c>
      <c r="U35" s="200">
        <f>SUMIF('Offer Information'!$B:$B,$B35, 'Offer Information'!T:T)</f>
        <v>0</v>
      </c>
      <c r="V35" s="200">
        <f>SUMIF('Offer Information'!$B:$B,$B35, 'Offer Information'!U:U)</f>
        <v>0</v>
      </c>
      <c r="W35" s="200">
        <f>SUMIF('Offer Information'!$B:$B,$B35, 'Offer Information'!V:V)</f>
        <v>0</v>
      </c>
      <c r="X35" s="80"/>
    </row>
    <row r="36" spans="1:24">
      <c r="A36" s="48"/>
      <c r="B36" s="112">
        <v>14</v>
      </c>
      <c r="C36" s="101" t="str">
        <f>IFERROR(VLOOKUP(B36,'Offer Information'!$B$18:$AY$88,2,0),"")</f>
        <v/>
      </c>
      <c r="D36" s="198">
        <f>SUMIF('Offer Information'!$B:$B,$B36, 'Offer Information'!AR:AR)</f>
        <v>0</v>
      </c>
      <c r="E36" s="132">
        <f>SUMIF('Offer Information'!$B:$B,$B36, 'Offer Information'!AS:AS)</f>
        <v>0</v>
      </c>
      <c r="F36" s="181">
        <f>SUMIF('Offer Information'!$B:$B,$B36, 'Offer Information'!AT:AT)</f>
        <v>0</v>
      </c>
      <c r="G36" s="198">
        <f>SUMIF('Offer Information'!$B:$B,$B36, 'Offer Information'!AU:AU)</f>
        <v>0</v>
      </c>
      <c r="H36" s="199">
        <f t="shared" si="0"/>
        <v>0</v>
      </c>
      <c r="I36" s="200">
        <f>SUMPRODUCT(L36:W36,'RA Prices_No Inputs Required'!$C$26:$N$26)</f>
        <v>0</v>
      </c>
      <c r="J36" s="113">
        <f t="shared" si="1"/>
        <v>0</v>
      </c>
      <c r="K36" s="111">
        <f t="shared" si="2"/>
        <v>0</v>
      </c>
      <c r="L36" s="200">
        <f>SUMIF('Offer Information'!$B:$B,$B36, 'Offer Information'!K:K)</f>
        <v>0</v>
      </c>
      <c r="M36" s="200">
        <f>SUMIF('Offer Information'!$B:$B,$B36, 'Offer Information'!L:L)</f>
        <v>0</v>
      </c>
      <c r="N36" s="200">
        <f>SUMIF('Offer Information'!$B:$B,$B36, 'Offer Information'!M:M)</f>
        <v>0</v>
      </c>
      <c r="O36" s="200">
        <f>SUMIF('Offer Information'!$B:$B,$B36, 'Offer Information'!N:N)</f>
        <v>0</v>
      </c>
      <c r="P36" s="200">
        <f>SUMIF('Offer Information'!$B:$B,$B36, 'Offer Information'!O:O)</f>
        <v>0</v>
      </c>
      <c r="Q36" s="200">
        <f>SUMIF('Offer Information'!$B:$B,$B36, 'Offer Information'!P:P)</f>
        <v>0</v>
      </c>
      <c r="R36" s="200">
        <f>SUMIF('Offer Information'!$B:$B,$B36, 'Offer Information'!Q:Q)</f>
        <v>0</v>
      </c>
      <c r="S36" s="200">
        <f>SUMIF('Offer Information'!$B:$B,$B36, 'Offer Information'!R:R)</f>
        <v>0</v>
      </c>
      <c r="T36" s="200">
        <f>SUMIF('Offer Information'!$B:$B,$B36, 'Offer Information'!S:S)</f>
        <v>0</v>
      </c>
      <c r="U36" s="200">
        <f>SUMIF('Offer Information'!$B:$B,$B36, 'Offer Information'!T:T)</f>
        <v>0</v>
      </c>
      <c r="V36" s="200">
        <f>SUMIF('Offer Information'!$B:$B,$B36, 'Offer Information'!U:U)</f>
        <v>0</v>
      </c>
      <c r="W36" s="200">
        <f>SUMIF('Offer Information'!$B:$B,$B36, 'Offer Information'!V:V)</f>
        <v>0</v>
      </c>
      <c r="X36" s="80"/>
    </row>
    <row r="37" spans="1:24">
      <c r="A37" s="48"/>
      <c r="B37" s="112">
        <v>15</v>
      </c>
      <c r="C37" s="101" t="str">
        <f>IFERROR(VLOOKUP(B37,'Offer Information'!$B$18:$AY$88,2,0),"")</f>
        <v/>
      </c>
      <c r="D37" s="198">
        <f>SUMIF('Offer Information'!$B:$B,$B37, 'Offer Information'!AR:AR)</f>
        <v>0</v>
      </c>
      <c r="E37" s="132">
        <f>SUMIF('Offer Information'!$B:$B,$B37, 'Offer Information'!AS:AS)</f>
        <v>0</v>
      </c>
      <c r="F37" s="181">
        <f>SUMIF('Offer Information'!$B:$B,$B37, 'Offer Information'!AT:AT)</f>
        <v>0</v>
      </c>
      <c r="G37" s="198">
        <f>SUMIF('Offer Information'!$B:$B,$B37, 'Offer Information'!AU:AU)</f>
        <v>0</v>
      </c>
      <c r="H37" s="199">
        <f t="shared" si="0"/>
        <v>0</v>
      </c>
      <c r="I37" s="200">
        <f>SUMPRODUCT(L37:W37,'RA Prices_No Inputs Required'!$C$26:$N$26)</f>
        <v>0</v>
      </c>
      <c r="J37" s="113">
        <f t="shared" si="1"/>
        <v>0</v>
      </c>
      <c r="K37" s="111">
        <f t="shared" si="2"/>
        <v>0</v>
      </c>
      <c r="L37" s="200">
        <f>SUMIF('Offer Information'!$B:$B,$B37, 'Offer Information'!K:K)</f>
        <v>0</v>
      </c>
      <c r="M37" s="200">
        <f>SUMIF('Offer Information'!$B:$B,$B37, 'Offer Information'!L:L)</f>
        <v>0</v>
      </c>
      <c r="N37" s="200">
        <f>SUMIF('Offer Information'!$B:$B,$B37, 'Offer Information'!M:M)</f>
        <v>0</v>
      </c>
      <c r="O37" s="200">
        <f>SUMIF('Offer Information'!$B:$B,$B37, 'Offer Information'!N:N)</f>
        <v>0</v>
      </c>
      <c r="P37" s="200">
        <f>SUMIF('Offer Information'!$B:$B,$B37, 'Offer Information'!O:O)</f>
        <v>0</v>
      </c>
      <c r="Q37" s="200">
        <f>SUMIF('Offer Information'!$B:$B,$B37, 'Offer Information'!P:P)</f>
        <v>0</v>
      </c>
      <c r="R37" s="200">
        <f>SUMIF('Offer Information'!$B:$B,$B37, 'Offer Information'!Q:Q)</f>
        <v>0</v>
      </c>
      <c r="S37" s="200">
        <f>SUMIF('Offer Information'!$B:$B,$B37, 'Offer Information'!R:R)</f>
        <v>0</v>
      </c>
      <c r="T37" s="200">
        <f>SUMIF('Offer Information'!$B:$B,$B37, 'Offer Information'!S:S)</f>
        <v>0</v>
      </c>
      <c r="U37" s="200">
        <f>SUMIF('Offer Information'!$B:$B,$B37, 'Offer Information'!T:T)</f>
        <v>0</v>
      </c>
      <c r="V37" s="200">
        <f>SUMIF('Offer Information'!$B:$B,$B37, 'Offer Information'!U:U)</f>
        <v>0</v>
      </c>
      <c r="W37" s="200">
        <f>SUMIF('Offer Information'!$B:$B,$B37, 'Offer Information'!V:V)</f>
        <v>0</v>
      </c>
      <c r="X37" s="80"/>
    </row>
    <row r="38" spans="1:24">
      <c r="A38" s="48"/>
      <c r="B38" s="112">
        <v>16</v>
      </c>
      <c r="C38" s="101" t="str">
        <f>IFERROR(VLOOKUP(B38,'Offer Information'!$B$18:$AY$88,2,0),"")</f>
        <v/>
      </c>
      <c r="D38" s="198">
        <f>SUMIF('Offer Information'!$B:$B,$B38, 'Offer Information'!AR:AR)</f>
        <v>0</v>
      </c>
      <c r="E38" s="132">
        <f>SUMIF('Offer Information'!$B:$B,$B38, 'Offer Information'!AS:AS)</f>
        <v>0</v>
      </c>
      <c r="F38" s="181">
        <f>SUMIF('Offer Information'!$B:$B,$B38, 'Offer Information'!AT:AT)</f>
        <v>0</v>
      </c>
      <c r="G38" s="198">
        <f>SUMIF('Offer Information'!$B:$B,$B38, 'Offer Information'!AU:AU)</f>
        <v>0</v>
      </c>
      <c r="H38" s="199">
        <f t="shared" si="0"/>
        <v>0</v>
      </c>
      <c r="I38" s="200">
        <f>SUMPRODUCT(L38:W38,'RA Prices_No Inputs Required'!$C$26:$N$26)</f>
        <v>0</v>
      </c>
      <c r="J38" s="113">
        <f t="shared" si="1"/>
        <v>0</v>
      </c>
      <c r="K38" s="111">
        <f t="shared" si="2"/>
        <v>0</v>
      </c>
      <c r="L38" s="200">
        <f>SUMIF('Offer Information'!$B:$B,$B38, 'Offer Information'!K:K)</f>
        <v>0</v>
      </c>
      <c r="M38" s="200">
        <f>SUMIF('Offer Information'!$B:$B,$B38, 'Offer Information'!L:L)</f>
        <v>0</v>
      </c>
      <c r="N38" s="200">
        <f>SUMIF('Offer Information'!$B:$B,$B38, 'Offer Information'!M:M)</f>
        <v>0</v>
      </c>
      <c r="O38" s="200">
        <f>SUMIF('Offer Information'!$B:$B,$B38, 'Offer Information'!N:N)</f>
        <v>0</v>
      </c>
      <c r="P38" s="200">
        <f>SUMIF('Offer Information'!$B:$B,$B38, 'Offer Information'!O:O)</f>
        <v>0</v>
      </c>
      <c r="Q38" s="200">
        <f>SUMIF('Offer Information'!$B:$B,$B38, 'Offer Information'!P:P)</f>
        <v>0</v>
      </c>
      <c r="R38" s="200">
        <f>SUMIF('Offer Information'!$B:$B,$B38, 'Offer Information'!Q:Q)</f>
        <v>0</v>
      </c>
      <c r="S38" s="200">
        <f>SUMIF('Offer Information'!$B:$B,$B38, 'Offer Information'!R:R)</f>
        <v>0</v>
      </c>
      <c r="T38" s="200">
        <f>SUMIF('Offer Information'!$B:$B,$B38, 'Offer Information'!S:S)</f>
        <v>0</v>
      </c>
      <c r="U38" s="200">
        <f>SUMIF('Offer Information'!$B:$B,$B38, 'Offer Information'!T:T)</f>
        <v>0</v>
      </c>
      <c r="V38" s="200">
        <f>SUMIF('Offer Information'!$B:$B,$B38, 'Offer Information'!U:U)</f>
        <v>0</v>
      </c>
      <c r="W38" s="200">
        <f>SUMIF('Offer Information'!$B:$B,$B38, 'Offer Information'!V:V)</f>
        <v>0</v>
      </c>
      <c r="X38" s="80"/>
    </row>
    <row r="39" spans="1:24">
      <c r="A39" s="48"/>
      <c r="B39" s="112">
        <v>17</v>
      </c>
      <c r="C39" s="101" t="str">
        <f>IFERROR(VLOOKUP(B39,'Offer Information'!$B$18:$AY$88,2,0),"")</f>
        <v/>
      </c>
      <c r="D39" s="198">
        <f>SUMIF('Offer Information'!$B:$B,$B39, 'Offer Information'!AR:AR)</f>
        <v>0</v>
      </c>
      <c r="E39" s="132">
        <f>SUMIF('Offer Information'!$B:$B,$B39, 'Offer Information'!AS:AS)</f>
        <v>0</v>
      </c>
      <c r="F39" s="181">
        <f>SUMIF('Offer Information'!$B:$B,$B39, 'Offer Information'!AT:AT)</f>
        <v>0</v>
      </c>
      <c r="G39" s="198">
        <f>SUMIF('Offer Information'!$B:$B,$B39, 'Offer Information'!AU:AU)</f>
        <v>0</v>
      </c>
      <c r="H39" s="199">
        <f t="shared" si="0"/>
        <v>0</v>
      </c>
      <c r="I39" s="200">
        <f>SUMPRODUCT(L39:W39,'RA Prices_No Inputs Required'!$C$26:$N$26)</f>
        <v>0</v>
      </c>
      <c r="J39" s="113">
        <f t="shared" si="1"/>
        <v>0</v>
      </c>
      <c r="K39" s="111">
        <f t="shared" si="2"/>
        <v>0</v>
      </c>
      <c r="L39" s="200">
        <f>SUMIF('Offer Information'!$B:$B,$B39, 'Offer Information'!K:K)</f>
        <v>0</v>
      </c>
      <c r="M39" s="200">
        <f>SUMIF('Offer Information'!$B:$B,$B39, 'Offer Information'!L:L)</f>
        <v>0</v>
      </c>
      <c r="N39" s="200">
        <f>SUMIF('Offer Information'!$B:$B,$B39, 'Offer Information'!M:M)</f>
        <v>0</v>
      </c>
      <c r="O39" s="200">
        <f>SUMIF('Offer Information'!$B:$B,$B39, 'Offer Information'!N:N)</f>
        <v>0</v>
      </c>
      <c r="P39" s="200">
        <f>SUMIF('Offer Information'!$B:$B,$B39, 'Offer Information'!O:O)</f>
        <v>0</v>
      </c>
      <c r="Q39" s="200">
        <f>SUMIF('Offer Information'!$B:$B,$B39, 'Offer Information'!P:P)</f>
        <v>0</v>
      </c>
      <c r="R39" s="200">
        <f>SUMIF('Offer Information'!$B:$B,$B39, 'Offer Information'!Q:Q)</f>
        <v>0</v>
      </c>
      <c r="S39" s="200">
        <f>SUMIF('Offer Information'!$B:$B,$B39, 'Offer Information'!R:R)</f>
        <v>0</v>
      </c>
      <c r="T39" s="200">
        <f>SUMIF('Offer Information'!$B:$B,$B39, 'Offer Information'!S:S)</f>
        <v>0</v>
      </c>
      <c r="U39" s="200">
        <f>SUMIF('Offer Information'!$B:$B,$B39, 'Offer Information'!T:T)</f>
        <v>0</v>
      </c>
      <c r="V39" s="200">
        <f>SUMIF('Offer Information'!$B:$B,$B39, 'Offer Information'!U:U)</f>
        <v>0</v>
      </c>
      <c r="W39" s="200">
        <f>SUMIF('Offer Information'!$B:$B,$B39, 'Offer Information'!V:V)</f>
        <v>0</v>
      </c>
      <c r="X39" s="80"/>
    </row>
    <row r="40" spans="1:24">
      <c r="A40" s="48"/>
      <c r="B40" s="112">
        <v>18</v>
      </c>
      <c r="C40" s="101" t="str">
        <f>IFERROR(VLOOKUP(B40,'Offer Information'!$B$18:$AY$88,2,0),"")</f>
        <v/>
      </c>
      <c r="D40" s="198">
        <f>SUMIF('Offer Information'!$B:$B,$B40, 'Offer Information'!AR:AR)</f>
        <v>0</v>
      </c>
      <c r="E40" s="132">
        <f>SUMIF('Offer Information'!$B:$B,$B40, 'Offer Information'!AS:AS)</f>
        <v>0</v>
      </c>
      <c r="F40" s="181">
        <f>SUMIF('Offer Information'!$B:$B,$B40, 'Offer Information'!AT:AT)</f>
        <v>0</v>
      </c>
      <c r="G40" s="198">
        <f>SUMIF('Offer Information'!$B:$B,$B40, 'Offer Information'!AU:AU)</f>
        <v>0</v>
      </c>
      <c r="H40" s="199">
        <f t="shared" si="0"/>
        <v>0</v>
      </c>
      <c r="I40" s="200">
        <f>SUMPRODUCT(L40:W40,'RA Prices_No Inputs Required'!$C$26:$N$26)</f>
        <v>0</v>
      </c>
      <c r="J40" s="113">
        <f t="shared" si="1"/>
        <v>0</v>
      </c>
      <c r="K40" s="111">
        <f t="shared" si="2"/>
        <v>0</v>
      </c>
      <c r="L40" s="200">
        <f>SUMIF('Offer Information'!$B:$B,$B40, 'Offer Information'!K:K)</f>
        <v>0</v>
      </c>
      <c r="M40" s="200">
        <f>SUMIF('Offer Information'!$B:$B,$B40, 'Offer Information'!L:L)</f>
        <v>0</v>
      </c>
      <c r="N40" s="200">
        <f>SUMIF('Offer Information'!$B:$B,$B40, 'Offer Information'!M:M)</f>
        <v>0</v>
      </c>
      <c r="O40" s="200">
        <f>SUMIF('Offer Information'!$B:$B,$B40, 'Offer Information'!N:N)</f>
        <v>0</v>
      </c>
      <c r="P40" s="200">
        <f>SUMIF('Offer Information'!$B:$B,$B40, 'Offer Information'!O:O)</f>
        <v>0</v>
      </c>
      <c r="Q40" s="200">
        <f>SUMIF('Offer Information'!$B:$B,$B40, 'Offer Information'!P:P)</f>
        <v>0</v>
      </c>
      <c r="R40" s="200">
        <f>SUMIF('Offer Information'!$B:$B,$B40, 'Offer Information'!Q:Q)</f>
        <v>0</v>
      </c>
      <c r="S40" s="200">
        <f>SUMIF('Offer Information'!$B:$B,$B40, 'Offer Information'!R:R)</f>
        <v>0</v>
      </c>
      <c r="T40" s="200">
        <f>SUMIF('Offer Information'!$B:$B,$B40, 'Offer Information'!S:S)</f>
        <v>0</v>
      </c>
      <c r="U40" s="200">
        <f>SUMIF('Offer Information'!$B:$B,$B40, 'Offer Information'!T:T)</f>
        <v>0</v>
      </c>
      <c r="V40" s="200">
        <f>SUMIF('Offer Information'!$B:$B,$B40, 'Offer Information'!U:U)</f>
        <v>0</v>
      </c>
      <c r="W40" s="200">
        <f>SUMIF('Offer Information'!$B:$B,$B40, 'Offer Information'!V:V)</f>
        <v>0</v>
      </c>
      <c r="X40" s="80"/>
    </row>
    <row r="41" spans="1:24">
      <c r="A41" s="48"/>
      <c r="B41" s="112">
        <v>19</v>
      </c>
      <c r="C41" s="101" t="str">
        <f>IFERROR(VLOOKUP(B41,'Offer Information'!$B$18:$AY$88,2,0),"")</f>
        <v/>
      </c>
      <c r="D41" s="198">
        <f>SUMIF('Offer Information'!$B:$B,$B41, 'Offer Information'!AR:AR)</f>
        <v>0</v>
      </c>
      <c r="E41" s="132">
        <f>SUMIF('Offer Information'!$B:$B,$B41, 'Offer Information'!AS:AS)</f>
        <v>0</v>
      </c>
      <c r="F41" s="181">
        <f>SUMIF('Offer Information'!$B:$B,$B41, 'Offer Information'!AT:AT)</f>
        <v>0</v>
      </c>
      <c r="G41" s="198">
        <f>SUMIF('Offer Information'!$B:$B,$B41, 'Offer Information'!AU:AU)</f>
        <v>0</v>
      </c>
      <c r="H41" s="199">
        <f t="shared" si="0"/>
        <v>0</v>
      </c>
      <c r="I41" s="200">
        <f>SUMPRODUCT(L41:W41,'RA Prices_No Inputs Required'!$C$26:$N$26)</f>
        <v>0</v>
      </c>
      <c r="J41" s="113">
        <f t="shared" si="1"/>
        <v>0</v>
      </c>
      <c r="K41" s="111">
        <f t="shared" si="2"/>
        <v>0</v>
      </c>
      <c r="L41" s="200">
        <f>SUMIF('Offer Information'!$B:$B,$B41, 'Offer Information'!K:K)</f>
        <v>0</v>
      </c>
      <c r="M41" s="200">
        <f>SUMIF('Offer Information'!$B:$B,$B41, 'Offer Information'!L:L)</f>
        <v>0</v>
      </c>
      <c r="N41" s="200">
        <f>SUMIF('Offer Information'!$B:$B,$B41, 'Offer Information'!M:M)</f>
        <v>0</v>
      </c>
      <c r="O41" s="200">
        <f>SUMIF('Offer Information'!$B:$B,$B41, 'Offer Information'!N:N)</f>
        <v>0</v>
      </c>
      <c r="P41" s="200">
        <f>SUMIF('Offer Information'!$B:$B,$B41, 'Offer Information'!O:O)</f>
        <v>0</v>
      </c>
      <c r="Q41" s="200">
        <f>SUMIF('Offer Information'!$B:$B,$B41, 'Offer Information'!P:P)</f>
        <v>0</v>
      </c>
      <c r="R41" s="200">
        <f>SUMIF('Offer Information'!$B:$B,$B41, 'Offer Information'!Q:Q)</f>
        <v>0</v>
      </c>
      <c r="S41" s="200">
        <f>SUMIF('Offer Information'!$B:$B,$B41, 'Offer Information'!R:R)</f>
        <v>0</v>
      </c>
      <c r="T41" s="200">
        <f>SUMIF('Offer Information'!$B:$B,$B41, 'Offer Information'!S:S)</f>
        <v>0</v>
      </c>
      <c r="U41" s="200">
        <f>SUMIF('Offer Information'!$B:$B,$B41, 'Offer Information'!T:T)</f>
        <v>0</v>
      </c>
      <c r="V41" s="200">
        <f>SUMIF('Offer Information'!$B:$B,$B41, 'Offer Information'!U:U)</f>
        <v>0</v>
      </c>
      <c r="W41" s="200">
        <f>SUMIF('Offer Information'!$B:$B,$B41, 'Offer Information'!V:V)</f>
        <v>0</v>
      </c>
      <c r="X41" s="80"/>
    </row>
    <row r="42" spans="1:24">
      <c r="A42" s="48"/>
      <c r="B42" s="112">
        <v>20</v>
      </c>
      <c r="C42" s="101" t="str">
        <f>IFERROR(VLOOKUP(B42,'Offer Information'!$B$18:$AY$88,2,0),"")</f>
        <v/>
      </c>
      <c r="D42" s="198">
        <f>SUMIF('Offer Information'!$B:$B,$B42, 'Offer Information'!AR:AR)</f>
        <v>0</v>
      </c>
      <c r="E42" s="132">
        <f>SUMIF('Offer Information'!$B:$B,$B42, 'Offer Information'!AS:AS)</f>
        <v>0</v>
      </c>
      <c r="F42" s="181">
        <f>SUMIF('Offer Information'!$B:$B,$B42, 'Offer Information'!AT:AT)</f>
        <v>0</v>
      </c>
      <c r="G42" s="198">
        <f>SUMIF('Offer Information'!$B:$B,$B42, 'Offer Information'!AU:AU)</f>
        <v>0</v>
      </c>
      <c r="H42" s="199">
        <f t="shared" si="0"/>
        <v>0</v>
      </c>
      <c r="I42" s="200">
        <f>SUMPRODUCT(L42:W42,'RA Prices_No Inputs Required'!$C$26:$N$26)</f>
        <v>0</v>
      </c>
      <c r="J42" s="113">
        <f t="shared" si="1"/>
        <v>0</v>
      </c>
      <c r="K42" s="111">
        <f t="shared" si="2"/>
        <v>0</v>
      </c>
      <c r="L42" s="200">
        <f>SUMIF('Offer Information'!$B:$B,$B42, 'Offer Information'!K:K)</f>
        <v>0</v>
      </c>
      <c r="M42" s="200">
        <f>SUMIF('Offer Information'!$B:$B,$B42, 'Offer Information'!L:L)</f>
        <v>0</v>
      </c>
      <c r="N42" s="200">
        <f>SUMIF('Offer Information'!$B:$B,$B42, 'Offer Information'!M:M)</f>
        <v>0</v>
      </c>
      <c r="O42" s="200">
        <f>SUMIF('Offer Information'!$B:$B,$B42, 'Offer Information'!N:N)</f>
        <v>0</v>
      </c>
      <c r="P42" s="200">
        <f>SUMIF('Offer Information'!$B:$B,$B42, 'Offer Information'!O:O)</f>
        <v>0</v>
      </c>
      <c r="Q42" s="200">
        <f>SUMIF('Offer Information'!$B:$B,$B42, 'Offer Information'!P:P)</f>
        <v>0</v>
      </c>
      <c r="R42" s="200">
        <f>SUMIF('Offer Information'!$B:$B,$B42, 'Offer Information'!Q:Q)</f>
        <v>0</v>
      </c>
      <c r="S42" s="200">
        <f>SUMIF('Offer Information'!$B:$B,$B42, 'Offer Information'!R:R)</f>
        <v>0</v>
      </c>
      <c r="T42" s="200">
        <f>SUMIF('Offer Information'!$B:$B,$B42, 'Offer Information'!S:S)</f>
        <v>0</v>
      </c>
      <c r="U42" s="200">
        <f>SUMIF('Offer Information'!$B:$B,$B42, 'Offer Information'!T:T)</f>
        <v>0</v>
      </c>
      <c r="V42" s="200">
        <f>SUMIF('Offer Information'!$B:$B,$B42, 'Offer Information'!U:U)</f>
        <v>0</v>
      </c>
      <c r="W42" s="200">
        <f>SUMIF('Offer Information'!$B:$B,$B42, 'Offer Information'!V:V)</f>
        <v>0</v>
      </c>
      <c r="X42" s="80"/>
    </row>
    <row r="43" spans="1:24" ht="14.5" customHeight="1"/>
    <row r="44" spans="1:24" ht="14.5" customHeight="1"/>
    <row r="45" spans="1:24" ht="14.5" customHeight="1"/>
    <row r="46" spans="1:24" ht="14.5" customHeight="1"/>
    <row r="47" spans="1:24" ht="14.5" customHeight="1"/>
    <row r="48" spans="1:24" ht="14.5" customHeight="1"/>
    <row r="49" ht="14.5" customHeight="1"/>
    <row r="50" ht="14.5" customHeight="1"/>
    <row r="51" ht="14.5" customHeight="1"/>
    <row r="52" ht="14.5" customHeight="1"/>
    <row r="53" ht="14.5" customHeight="1"/>
    <row r="54" ht="14.5" customHeight="1"/>
    <row r="55" ht="14.5" customHeight="1"/>
    <row r="56" ht="14.5" customHeight="1"/>
    <row r="57" ht="14.5" customHeight="1"/>
    <row r="58" ht="14.5" customHeight="1"/>
    <row r="59" ht="14.5" customHeight="1"/>
    <row r="60" ht="14.5" customHeight="1"/>
    <row r="61" ht="14.5" customHeight="1"/>
    <row r="62" ht="14.5" customHeight="1"/>
    <row r="63" ht="14.5" customHeight="1"/>
    <row r="64" ht="14.5" customHeight="1"/>
    <row r="65" ht="14.5" customHeight="1"/>
    <row r="66" ht="14.5" customHeight="1"/>
    <row r="67" ht="14.5" customHeight="1"/>
    <row r="68" ht="14.5" customHeight="1"/>
    <row r="69" ht="14.5" customHeight="1"/>
    <row r="70" ht="14.5" customHeight="1"/>
    <row r="71" ht="14.5" customHeight="1"/>
    <row r="72" ht="14.5" customHeight="1"/>
    <row r="73" ht="14.5" customHeight="1"/>
    <row r="74" ht="14.5" customHeight="1"/>
    <row r="75" ht="14.5" customHeight="1"/>
    <row r="76" ht="14.5" customHeight="1"/>
    <row r="77" ht="14.5" customHeight="1"/>
    <row r="78" ht="14.5" customHeight="1"/>
    <row r="79" ht="14.5" customHeight="1"/>
    <row r="80" ht="14.5" customHeight="1"/>
    <row r="81" ht="14.5" customHeight="1"/>
    <row r="82" ht="14.5" customHeight="1"/>
    <row r="83" ht="14.5" customHeight="1"/>
    <row r="84" ht="14.5" customHeight="1"/>
    <row r="85" ht="14.5" customHeight="1"/>
    <row r="86" ht="14.5" customHeight="1"/>
    <row r="87" ht="14.5" customHeight="1"/>
    <row r="88" ht="14.5" customHeight="1"/>
    <row r="89" ht="14.5" customHeight="1"/>
    <row r="90" ht="14.5" customHeight="1"/>
    <row r="91" ht="14.5" customHeight="1"/>
    <row r="92" ht="14.5" customHeight="1"/>
    <row r="93" ht="14.5" customHeight="1"/>
  </sheetData>
  <mergeCells count="4">
    <mergeCell ref="B4:D4"/>
    <mergeCell ref="D11:K14"/>
    <mergeCell ref="L15:W15"/>
    <mergeCell ref="L16:W16"/>
  </mergeCells>
  <dataValidations disablePrompts="1" count="1">
    <dataValidation type="list" allowBlank="1" showInputMessage="1" showErrorMessage="1" sqref="B23:B42" xr:uid="{00000000-0002-0000-0400-000000000000}">
      <formula1>_Offer_Number</formula1>
    </dataValidation>
  </dataValidations>
  <pageMargins left="0.7" right="0.7" top="0.75" bottom="0.75" header="0.3" footer="0.3"/>
  <pageSetup orientation="portrait" r:id="rId1"/>
  <headerFooter>
    <oddFooter>&amp;C&amp;1#&amp;"Calibri"&amp;12&amp;K000000Internal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59999389629810485"/>
  </sheetPr>
  <dimension ref="A1:P37"/>
  <sheetViews>
    <sheetView zoomScale="75" zoomScaleNormal="75" workbookViewId="0">
      <selection activeCell="E26" sqref="E26"/>
    </sheetView>
  </sheetViews>
  <sheetFormatPr defaultRowHeight="14.5"/>
  <cols>
    <col min="2" max="2" width="23" customWidth="1"/>
    <col min="3" max="7" width="17.26953125" customWidth="1"/>
    <col min="8" max="14" width="15.1796875" customWidth="1"/>
    <col min="15" max="15" width="16.54296875" customWidth="1"/>
    <col min="16" max="16" width="11.54296875" bestFit="1" customWidth="1"/>
    <col min="17" max="23" width="9.54296875" bestFit="1" customWidth="1"/>
    <col min="24" max="26" width="10.54296875" bestFit="1" customWidth="1"/>
  </cols>
  <sheetData>
    <row r="1" spans="1:16" ht="47.5" customHeight="1"/>
    <row r="2" spans="1:16" ht="18.5">
      <c r="A2" s="117" t="s">
        <v>272</v>
      </c>
    </row>
    <row r="3" spans="1:16" ht="15.5">
      <c r="A3" s="89"/>
      <c r="B3" s="118" t="s">
        <v>267</v>
      </c>
      <c r="C3" s="118"/>
      <c r="D3" s="118"/>
      <c r="E3" s="118"/>
      <c r="F3" s="118"/>
      <c r="G3" s="118"/>
    </row>
    <row r="4" spans="1:16" ht="25.9" customHeight="1">
      <c r="A4" s="114" t="s">
        <v>268</v>
      </c>
    </row>
    <row r="5" spans="1:16">
      <c r="A5" s="89"/>
    </row>
    <row r="6" spans="1:16">
      <c r="A6" s="89"/>
    </row>
    <row r="7" spans="1:16">
      <c r="C7" s="120">
        <v>2024</v>
      </c>
      <c r="D7" s="120">
        <v>2024</v>
      </c>
      <c r="E7" s="120">
        <v>2024</v>
      </c>
      <c r="F7" s="120">
        <v>2024</v>
      </c>
      <c r="G7" s="120">
        <v>2024</v>
      </c>
      <c r="H7" s="120">
        <v>2024</v>
      </c>
      <c r="I7" s="120">
        <v>2024</v>
      </c>
      <c r="J7" s="120">
        <v>2024</v>
      </c>
      <c r="K7" s="120">
        <v>2024</v>
      </c>
      <c r="L7" s="120">
        <v>2024</v>
      </c>
      <c r="M7" s="120">
        <v>2024</v>
      </c>
      <c r="N7" s="120">
        <v>2024</v>
      </c>
    </row>
    <row r="8" spans="1:16">
      <c r="B8" s="87"/>
      <c r="C8" s="282" t="s">
        <v>168</v>
      </c>
      <c r="D8" s="282" t="s">
        <v>169</v>
      </c>
      <c r="E8" s="282" t="s">
        <v>170</v>
      </c>
      <c r="F8" s="282" t="s">
        <v>171</v>
      </c>
      <c r="G8" s="282" t="s">
        <v>172</v>
      </c>
      <c r="H8" s="282" t="s">
        <v>173</v>
      </c>
      <c r="I8" s="282" t="s">
        <v>174</v>
      </c>
      <c r="J8" s="282" t="s">
        <v>175</v>
      </c>
      <c r="K8" s="282" t="s">
        <v>176</v>
      </c>
      <c r="L8" s="282" t="s">
        <v>177</v>
      </c>
      <c r="M8" s="282" t="s">
        <v>178</v>
      </c>
      <c r="N8" s="282" t="s">
        <v>179</v>
      </c>
    </row>
    <row r="9" spans="1:16" ht="29">
      <c r="B9" s="88" t="s">
        <v>273</v>
      </c>
      <c r="C9" s="283">
        <v>4.43</v>
      </c>
      <c r="D9" s="284">
        <v>4.38</v>
      </c>
      <c r="E9" s="284">
        <v>4.41</v>
      </c>
      <c r="F9" s="284">
        <v>4.43</v>
      </c>
      <c r="G9" s="284">
        <v>4.58</v>
      </c>
      <c r="H9" s="284">
        <v>4.8</v>
      </c>
      <c r="I9" s="284">
        <v>6.39</v>
      </c>
      <c r="J9" s="284">
        <v>6.42</v>
      </c>
      <c r="K9" s="284">
        <v>6.37</v>
      </c>
      <c r="L9" s="284">
        <v>4.8899999999999997</v>
      </c>
      <c r="M9" s="284">
        <v>4.54</v>
      </c>
      <c r="N9" s="285">
        <v>4.54</v>
      </c>
      <c r="O9" s="133"/>
      <c r="P9" s="133"/>
    </row>
    <row r="10" spans="1:16" ht="18.5">
      <c r="A10" s="117"/>
      <c r="B10" s="90"/>
      <c r="C10" s="90"/>
      <c r="D10" s="90"/>
      <c r="E10" s="90"/>
      <c r="F10" s="90"/>
      <c r="G10" s="90"/>
      <c r="P10" s="133"/>
    </row>
    <row r="11" spans="1:16">
      <c r="A11" s="89"/>
      <c r="B11" s="90"/>
      <c r="C11" s="90"/>
      <c r="D11" s="90"/>
      <c r="E11" s="90"/>
      <c r="F11" s="90"/>
      <c r="G11" s="90"/>
    </row>
    <row r="12" spans="1:16" ht="42.75" customHeight="1">
      <c r="B12" s="88" t="s">
        <v>274</v>
      </c>
      <c r="C12" s="286">
        <f>0.1*C9</f>
        <v>0.443</v>
      </c>
      <c r="D12" s="287">
        <f>0.1*D9</f>
        <v>0.438</v>
      </c>
      <c r="E12" s="287">
        <f>0.1*E9</f>
        <v>0.44100000000000006</v>
      </c>
      <c r="F12" s="287">
        <f>0.1*F9</f>
        <v>0.443</v>
      </c>
      <c r="G12" s="287">
        <f>0.1*G9</f>
        <v>0.45800000000000002</v>
      </c>
      <c r="H12" s="287">
        <f t="shared" ref="H12:N12" si="0">0.1*H9</f>
        <v>0.48</v>
      </c>
      <c r="I12" s="287">
        <f t="shared" si="0"/>
        <v>0.63900000000000001</v>
      </c>
      <c r="J12" s="287">
        <f t="shared" si="0"/>
        <v>0.64200000000000002</v>
      </c>
      <c r="K12" s="287">
        <f t="shared" si="0"/>
        <v>0.63700000000000001</v>
      </c>
      <c r="L12" s="287">
        <f t="shared" si="0"/>
        <v>0.48899999999999999</v>
      </c>
      <c r="M12" s="287">
        <f t="shared" si="0"/>
        <v>0.45400000000000001</v>
      </c>
      <c r="N12" s="288">
        <f t="shared" si="0"/>
        <v>0.45400000000000001</v>
      </c>
    </row>
    <row r="13" spans="1:16">
      <c r="B13" s="90"/>
      <c r="C13" s="90"/>
      <c r="D13" s="90"/>
      <c r="E13" s="90"/>
      <c r="F13" s="90"/>
      <c r="G13" s="90"/>
    </row>
    <row r="14" spans="1:16">
      <c r="B14" s="90"/>
      <c r="C14" s="90"/>
      <c r="D14" s="90"/>
      <c r="E14" s="90"/>
      <c r="F14" s="90"/>
      <c r="G14" s="90"/>
    </row>
    <row r="15" spans="1:16">
      <c r="B15" s="91" t="s">
        <v>275</v>
      </c>
      <c r="C15" s="282" t="s">
        <v>168</v>
      </c>
      <c r="D15" s="282" t="s">
        <v>169</v>
      </c>
      <c r="E15" s="282" t="s">
        <v>170</v>
      </c>
      <c r="F15" s="282" t="s">
        <v>171</v>
      </c>
      <c r="G15" s="282" t="s">
        <v>172</v>
      </c>
      <c r="H15" s="282" t="s">
        <v>173</v>
      </c>
      <c r="I15" s="282" t="s">
        <v>174</v>
      </c>
      <c r="J15" s="282" t="s">
        <v>175</v>
      </c>
      <c r="K15" s="282" t="s">
        <v>176</v>
      </c>
      <c r="L15" s="282" t="s">
        <v>177</v>
      </c>
      <c r="M15" s="282" t="s">
        <v>178</v>
      </c>
      <c r="N15" s="282" t="s">
        <v>179</v>
      </c>
    </row>
    <row r="16" spans="1:16">
      <c r="B16" s="185" t="s">
        <v>206</v>
      </c>
      <c r="C16" s="289">
        <v>1.0406320541760723</v>
      </c>
      <c r="D16" s="191">
        <v>1.0273972602739727</v>
      </c>
      <c r="E16" s="191">
        <v>1.0022675736961451</v>
      </c>
      <c r="F16" s="191">
        <v>1.0045146726862304</v>
      </c>
      <c r="G16" s="191">
        <v>1</v>
      </c>
      <c r="H16" s="191">
        <v>1.0916666666666668</v>
      </c>
      <c r="I16" s="191">
        <v>1.3395931142410018</v>
      </c>
      <c r="J16" s="191">
        <v>1.4641744548286606</v>
      </c>
      <c r="K16" s="191">
        <v>1.3406593406593406</v>
      </c>
      <c r="L16" s="191">
        <v>1.1717791411042946</v>
      </c>
      <c r="M16" s="191">
        <v>1.0396475770925109</v>
      </c>
      <c r="N16" s="290">
        <v>1.0748898678414096</v>
      </c>
    </row>
    <row r="17" spans="2:14">
      <c r="B17" s="185" t="s">
        <v>201</v>
      </c>
      <c r="C17" s="192">
        <v>1</v>
      </c>
      <c r="D17" s="191">
        <v>1</v>
      </c>
      <c r="E17" s="191">
        <v>1</v>
      </c>
      <c r="F17" s="191">
        <v>1</v>
      </c>
      <c r="G17" s="191">
        <v>1</v>
      </c>
      <c r="H17" s="191">
        <v>1</v>
      </c>
      <c r="I17" s="191">
        <v>1</v>
      </c>
      <c r="J17" s="191">
        <v>1</v>
      </c>
      <c r="K17" s="191">
        <v>1</v>
      </c>
      <c r="L17" s="191">
        <v>1</v>
      </c>
      <c r="M17" s="191">
        <v>1</v>
      </c>
      <c r="N17" s="193">
        <v>1</v>
      </c>
    </row>
    <row r="18" spans="2:14">
      <c r="B18" s="185" t="s">
        <v>202</v>
      </c>
      <c r="C18" s="186">
        <v>1.4853273137697518</v>
      </c>
      <c r="D18" s="184">
        <v>1.5022831050228311</v>
      </c>
      <c r="E18" s="184">
        <v>1.4920634920634921</v>
      </c>
      <c r="F18" s="184">
        <v>1.4853273137697518</v>
      </c>
      <c r="G18" s="184">
        <v>1.445414847161572</v>
      </c>
      <c r="H18" s="184">
        <v>1.4125000000000001</v>
      </c>
      <c r="I18" s="184">
        <v>1.2848200312989047</v>
      </c>
      <c r="J18" s="184">
        <v>1.7601246105919004</v>
      </c>
      <c r="K18" s="184">
        <v>1.3202511773940346</v>
      </c>
      <c r="L18" s="184">
        <v>1.3660531697341514</v>
      </c>
      <c r="M18" s="184">
        <v>1.4713656387665197</v>
      </c>
      <c r="N18" s="187">
        <v>1.4845814977973568</v>
      </c>
    </row>
    <row r="19" spans="2:14">
      <c r="B19" s="185" t="s">
        <v>207</v>
      </c>
      <c r="C19" s="186">
        <v>1.4808126410835214</v>
      </c>
      <c r="D19" s="184">
        <v>1.5022831050228311</v>
      </c>
      <c r="E19" s="184">
        <v>1.5170068027210886</v>
      </c>
      <c r="F19" s="184">
        <v>1.5101580135440182</v>
      </c>
      <c r="G19" s="184">
        <v>1.4497816593886461</v>
      </c>
      <c r="H19" s="184">
        <v>1.4750000000000001</v>
      </c>
      <c r="I19" s="184">
        <v>1.2175273865414711</v>
      </c>
      <c r="J19" s="184">
        <v>1.1744548286604362</v>
      </c>
      <c r="K19" s="184">
        <v>1.7299843014128728</v>
      </c>
      <c r="L19" s="184">
        <v>1.4498977505112476</v>
      </c>
      <c r="M19" s="184">
        <v>1.4317180616740088</v>
      </c>
      <c r="N19" s="187">
        <v>1.607929515418502</v>
      </c>
    </row>
    <row r="20" spans="2:14">
      <c r="B20" s="185" t="s">
        <v>203</v>
      </c>
      <c r="C20" s="186">
        <v>1.5079006772009029</v>
      </c>
      <c r="D20" s="184">
        <v>1.5205479452054795</v>
      </c>
      <c r="E20" s="184">
        <v>1.510204081632653</v>
      </c>
      <c r="F20" s="184">
        <v>1.5056433408577878</v>
      </c>
      <c r="G20" s="184">
        <v>1.4410480349344976</v>
      </c>
      <c r="H20" s="184">
        <v>1.3770833333333334</v>
      </c>
      <c r="I20" s="184">
        <v>1.1345852895148671</v>
      </c>
      <c r="J20" s="184">
        <v>1.1526479750778817</v>
      </c>
      <c r="K20" s="184">
        <v>1.1679748822605966</v>
      </c>
      <c r="L20" s="184">
        <v>1.3946830265848673</v>
      </c>
      <c r="M20" s="184">
        <v>1.4537444933920705</v>
      </c>
      <c r="N20" s="187">
        <v>1.4669603524229076</v>
      </c>
    </row>
    <row r="21" spans="2:14">
      <c r="B21" s="185" t="s">
        <v>204</v>
      </c>
      <c r="C21" s="186">
        <v>1.4830699774266367</v>
      </c>
      <c r="D21" s="184">
        <v>1.4840182648401827</v>
      </c>
      <c r="E21" s="184">
        <v>1.510204081632653</v>
      </c>
      <c r="F21" s="184">
        <v>1.4695259593679459</v>
      </c>
      <c r="G21" s="184">
        <v>1.4541484716157205</v>
      </c>
      <c r="H21" s="184">
        <v>1.3645833333333333</v>
      </c>
      <c r="I21" s="184">
        <v>1.4507042253521127</v>
      </c>
      <c r="J21" s="184">
        <v>1.5155763239875391</v>
      </c>
      <c r="K21" s="184">
        <v>1.5510204081632655</v>
      </c>
      <c r="L21" s="184">
        <v>1.3742331288343559</v>
      </c>
      <c r="M21" s="184">
        <v>1.5022026431718063</v>
      </c>
      <c r="N21" s="187">
        <v>1.5022026431718063</v>
      </c>
    </row>
    <row r="22" spans="2:14">
      <c r="B22" s="185" t="s">
        <v>205</v>
      </c>
      <c r="C22" s="188">
        <v>1.5846501128668171</v>
      </c>
      <c r="D22" s="189">
        <v>1.5342465753424657</v>
      </c>
      <c r="E22" s="189">
        <v>1.510204081632653</v>
      </c>
      <c r="F22" s="189">
        <v>1.6952595936794583</v>
      </c>
      <c r="G22" s="189">
        <v>1.4912663755458515</v>
      </c>
      <c r="H22" s="189">
        <v>1.5666666666666667</v>
      </c>
      <c r="I22" s="189">
        <v>1.4444444444444446</v>
      </c>
      <c r="J22" s="189">
        <v>1.5358255451713394</v>
      </c>
      <c r="K22" s="189">
        <v>1.4850863422291996</v>
      </c>
      <c r="L22" s="189">
        <v>1.5316973415132926</v>
      </c>
      <c r="M22" s="189">
        <v>1.5770925110132159</v>
      </c>
      <c r="N22" s="190">
        <v>1.5748898678414098</v>
      </c>
    </row>
    <row r="23" spans="2:14">
      <c r="B23" s="91"/>
      <c r="C23" s="184"/>
      <c r="D23" s="184"/>
      <c r="E23" s="184"/>
      <c r="F23" s="184"/>
      <c r="G23" s="184"/>
      <c r="H23" s="184"/>
      <c r="I23" s="184"/>
      <c r="J23" s="184"/>
    </row>
    <row r="24" spans="2:14" ht="15" thickBot="1">
      <c r="B24" s="91"/>
      <c r="C24" s="184"/>
      <c r="D24" s="184"/>
      <c r="E24" s="184"/>
      <c r="F24" s="184"/>
      <c r="G24" s="184"/>
      <c r="H24" s="184"/>
      <c r="I24" s="184"/>
      <c r="J24" s="184"/>
    </row>
    <row r="25" spans="2:14">
      <c r="D25" s="121" t="s">
        <v>276</v>
      </c>
      <c r="E25" s="122">
        <v>45108</v>
      </c>
      <c r="G25" s="121" t="s">
        <v>277</v>
      </c>
      <c r="H25" s="123">
        <v>6.7799999999999999E-2</v>
      </c>
      <c r="J25" s="121" t="s">
        <v>278</v>
      </c>
      <c r="K25" s="124">
        <v>2024</v>
      </c>
    </row>
    <row r="26" spans="2:14">
      <c r="B26" s="88" t="s">
        <v>279</v>
      </c>
      <c r="C26" s="291">
        <f>1/(1+$H$25)^(C28/365)</f>
        <v>0.96226861872296976</v>
      </c>
      <c r="D26" s="292">
        <f t="shared" ref="D26:N26" si="1">1/(1+$H$25)^(D28/365)</f>
        <v>0.95743829709210249</v>
      </c>
      <c r="E26" s="292">
        <f t="shared" si="1"/>
        <v>0.9519476124605788</v>
      </c>
      <c r="F26" s="292">
        <f t="shared" si="1"/>
        <v>0.94682869635126243</v>
      </c>
      <c r="G26" s="292">
        <f t="shared" si="1"/>
        <v>0.9415680655585178</v>
      </c>
      <c r="H26" s="292">
        <f t="shared" si="1"/>
        <v>0.93650496347630641</v>
      </c>
      <c r="I26" s="292">
        <f t="shared" si="1"/>
        <v>0.93130169189464962</v>
      </c>
      <c r="J26" s="292">
        <f t="shared" si="1"/>
        <v>0.92612732996772862</v>
      </c>
      <c r="K26" s="292">
        <f t="shared" si="1"/>
        <v>0.92114725748622295</v>
      </c>
      <c r="L26" s="292">
        <f t="shared" si="1"/>
        <v>0.91602931413907018</v>
      </c>
      <c r="M26" s="292">
        <f t="shared" si="1"/>
        <v>0.91110354180519937</v>
      </c>
      <c r="N26" s="293">
        <f t="shared" si="1"/>
        <v>0.90604140187865345</v>
      </c>
    </row>
    <row r="27" spans="2:14">
      <c r="B27" s="121" t="s">
        <v>280</v>
      </c>
      <c r="C27" s="125">
        <f>DATE($K$25,1,31)</f>
        <v>45322</v>
      </c>
      <c r="D27" s="125">
        <f>DATE($K$25,2,28)</f>
        <v>45350</v>
      </c>
      <c r="E27" s="125">
        <f>DATE($K$25,3,31)</f>
        <v>45382</v>
      </c>
      <c r="F27" s="125">
        <f>DATE($K$25,4,30)</f>
        <v>45412</v>
      </c>
      <c r="G27" s="125">
        <f>DATE($K$25,5,31)</f>
        <v>45443</v>
      </c>
      <c r="H27" s="125">
        <f>DATE($K$25,6,30)</f>
        <v>45473</v>
      </c>
      <c r="I27" s="125">
        <f>DATE($K$25,7,31)</f>
        <v>45504</v>
      </c>
      <c r="J27" s="125">
        <f>DATE($K$25,8,31)</f>
        <v>45535</v>
      </c>
      <c r="K27" s="125">
        <f>DATE($K$25,9,30)</f>
        <v>45565</v>
      </c>
      <c r="L27" s="125">
        <f>DATE($K$25,10,31)</f>
        <v>45596</v>
      </c>
      <c r="M27" s="125">
        <f>DATE($K$25,11,30)</f>
        <v>45626</v>
      </c>
      <c r="N27" s="125">
        <f>DATE($K$25,12,31)</f>
        <v>45657</v>
      </c>
    </row>
    <row r="28" spans="2:14">
      <c r="B28" s="121" t="s">
        <v>281</v>
      </c>
      <c r="C28">
        <f t="shared" ref="C28:H28" si="2">C27-$E$25</f>
        <v>214</v>
      </c>
      <c r="D28">
        <f t="shared" si="2"/>
        <v>242</v>
      </c>
      <c r="E28">
        <f t="shared" si="2"/>
        <v>274</v>
      </c>
      <c r="F28">
        <f t="shared" si="2"/>
        <v>304</v>
      </c>
      <c r="G28">
        <f t="shared" si="2"/>
        <v>335</v>
      </c>
      <c r="H28">
        <f t="shared" si="2"/>
        <v>365</v>
      </c>
      <c r="I28">
        <f t="shared" ref="I28:N28" si="3">I27-$E$25</f>
        <v>396</v>
      </c>
      <c r="J28">
        <f t="shared" si="3"/>
        <v>427</v>
      </c>
      <c r="K28">
        <f t="shared" si="3"/>
        <v>457</v>
      </c>
      <c r="L28">
        <f t="shared" si="3"/>
        <v>488</v>
      </c>
      <c r="M28">
        <f t="shared" si="3"/>
        <v>518</v>
      </c>
      <c r="N28">
        <f t="shared" si="3"/>
        <v>549</v>
      </c>
    </row>
    <row r="31" spans="2:14">
      <c r="B31" s="91"/>
      <c r="C31" s="91"/>
      <c r="D31" s="91"/>
      <c r="E31" s="91"/>
      <c r="F31" s="91"/>
      <c r="G31" s="91"/>
    </row>
    <row r="33" spans="3:14">
      <c r="C33" s="295"/>
      <c r="D33" s="295"/>
      <c r="E33" s="295"/>
      <c r="F33" s="295"/>
      <c r="G33" s="295"/>
      <c r="H33" s="295"/>
      <c r="I33" s="295"/>
      <c r="J33" s="295"/>
      <c r="K33" s="295"/>
      <c r="L33" s="295"/>
      <c r="M33" s="295"/>
      <c r="N33" s="295"/>
    </row>
    <row r="34" spans="3:14">
      <c r="C34" s="191"/>
      <c r="D34" s="191"/>
      <c r="E34" s="191"/>
      <c r="F34" s="191"/>
      <c r="G34" s="191"/>
      <c r="H34" s="191"/>
      <c r="I34" s="191"/>
      <c r="J34" s="191"/>
      <c r="K34" s="191"/>
      <c r="L34" s="191"/>
      <c r="M34" s="191"/>
      <c r="N34" s="191"/>
    </row>
    <row r="36" spans="3:14">
      <c r="C36" s="295"/>
      <c r="D36" s="295"/>
      <c r="E36" s="295"/>
      <c r="F36" s="295"/>
      <c r="G36" s="295"/>
      <c r="H36" s="295"/>
      <c r="I36" s="295"/>
      <c r="J36" s="295"/>
      <c r="K36" s="295"/>
      <c r="L36" s="295"/>
      <c r="M36" s="295"/>
      <c r="N36" s="295"/>
    </row>
    <row r="37" spans="3:14">
      <c r="C37" s="191"/>
      <c r="D37" s="191"/>
      <c r="E37" s="191"/>
      <c r="F37" s="191"/>
      <c r="G37" s="191"/>
      <c r="H37" s="191"/>
      <c r="I37" s="191"/>
      <c r="J37" s="191"/>
      <c r="K37" s="191"/>
      <c r="L37" s="191"/>
      <c r="M37" s="191"/>
      <c r="N37" s="191"/>
    </row>
  </sheetData>
  <pageMargins left="0.7" right="0.7" top="0.75" bottom="0.75" header="0.3" footer="0.3"/>
  <pageSetup orientation="portrait" r:id="rId1"/>
  <headerFooter>
    <oddFooter>&amp;C&amp;1#&amp;"Calibri"&amp;12&amp;K000000Internal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D82-9B2B-4489-84CE-4B7153FCA88E}">
  <sheetPr codeName="Sheet4">
    <tabColor theme="1"/>
  </sheetPr>
  <dimension ref="A6:B9"/>
  <sheetViews>
    <sheetView workbookViewId="0">
      <selection activeCell="B9" sqref="B9"/>
    </sheetView>
  </sheetViews>
  <sheetFormatPr defaultRowHeight="14.5"/>
  <cols>
    <col min="1" max="1" width="24.81640625" bestFit="1" customWidth="1"/>
    <col min="2" max="2" width="15.26953125" customWidth="1"/>
  </cols>
  <sheetData>
    <row r="6" spans="1:2">
      <c r="A6" s="182" t="s">
        <v>282</v>
      </c>
      <c r="B6" s="182" t="s">
        <v>283</v>
      </c>
    </row>
    <row r="7" spans="1:2">
      <c r="A7" t="s">
        <v>284</v>
      </c>
      <c r="B7">
        <v>12</v>
      </c>
    </row>
    <row r="8" spans="1:2">
      <c r="B8" t="str">
        <f>'Participant Information'!Bidder75</f>
        <v>&lt;Choose One&gt;</v>
      </c>
    </row>
    <row r="9" spans="1:2">
      <c r="B9" t="str">
        <f>'Participant Information'!Bidder95</f>
        <v>&lt;Choose One&gt;</v>
      </c>
    </row>
  </sheetData>
  <pageMargins left="0.7" right="0.7" top="0.75" bottom="0.75" header="0.3" footer="0.3"/>
  <pageSetup orientation="portrait" horizontalDpi="1200" verticalDpi="1200" r:id="rId1"/>
  <headerFooter>
    <oddFooter>&amp;C&amp;1#&amp;"Calibri"&amp;12&amp;K000000Internal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8F85D799E525468976C04DBBBC7B79" ma:contentTypeVersion="12" ma:contentTypeDescription="Create a new document." ma:contentTypeScope="" ma:versionID="288c15168150631b0c91a0c5b5f166dc">
  <xsd:schema xmlns:xsd="http://www.w3.org/2001/XMLSchema" xmlns:xs="http://www.w3.org/2001/XMLSchema" xmlns:p="http://schemas.microsoft.com/office/2006/metadata/properties" xmlns:ns2="97e57212-3e02-407f-8b2d-05f7d7f19b15" xmlns:ns3="0c555a09-0880-4f73-b8c9-5d9b127a5d2f" targetNamespace="http://schemas.microsoft.com/office/2006/metadata/properties" ma:root="true" ma:fieldsID="ab6408fc0a91a0d6e181d721bff0fd12" ns2:_="" ns3:_="">
    <xsd:import namespace="97e57212-3e02-407f-8b2d-05f7d7f19b15"/>
    <xsd:import namespace="0c555a09-0880-4f73-b8c9-5d9b127a5d2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f797bc4-b826-438d-8f81-e8336cc5ef13}" ma:internalName="TaxCatchAll" ma:showField="CatchAllData" ma:web="54594e5a-f387-430a-b99f-abf47d060a3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3f797bc4-b826-438d-8f81-e8336cc5ef13}" ma:internalName="TaxCatchAllLabel" ma:readOnly="true" ma:showField="CatchAllDataLabel" ma:web="54594e5a-f387-430a-b99f-abf47d060a31">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c555a09-0880-4f73-b8c9-5d9b127a5d2f"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1023ccf-7cb6-4ee1-9475-b660b0644bb5" ContentTypeId="0x0101" PreviousValue="true"/>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53303-C154-43A3-8AFB-D92D71712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0c555a09-0880-4f73-b8c9-5d9b127a5d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A5CC00-C6FD-46ED-BE73-7E829A06D153}">
  <ds:schemaRefs>
    <ds:schemaRef ds:uri="Microsoft.SharePoint.Taxonomy.ContentTypeSync"/>
  </ds:schemaRefs>
</ds:datastoreItem>
</file>

<file path=customXml/itemProps3.xml><?xml version="1.0" encoding="utf-8"?>
<ds:datastoreItem xmlns:ds="http://schemas.openxmlformats.org/officeDocument/2006/customXml" ds:itemID="{CD5A2220-31BE-4361-87F6-4AA247BD4FF3}">
  <ds:schemaRefs>
    <ds:schemaRef ds:uri="97e57212-3e02-407f-8b2d-05f7d7f19b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c555a09-0880-4f73-b8c9-5d9b127a5d2f"/>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60043614-D091-4238-B2CF-5266146ED0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97</vt:i4>
      </vt:variant>
    </vt:vector>
  </HeadingPairs>
  <TitlesOfParts>
    <vt:vector size="107" baseType="lpstr">
      <vt:lpstr>Required Revisions</vt:lpstr>
      <vt:lpstr>Instructions</vt:lpstr>
      <vt:lpstr>Participant Information</vt:lpstr>
      <vt:lpstr>Offer Information</vt:lpstr>
      <vt:lpstr>Supply_Chain_Responsibility</vt:lpstr>
      <vt:lpstr>Optional - Monthly Registration</vt:lpstr>
      <vt:lpstr>Evaluation_No Inputs Required</vt:lpstr>
      <vt:lpstr>RA Prices_No Inputs Required</vt:lpstr>
      <vt:lpstr>spf</vt:lpstr>
      <vt:lpstr>Drop-down Lists</vt:lpstr>
      <vt:lpstr>'Required Revisions'!_ftn1</vt:lpstr>
      <vt:lpstr>'Required Revisions'!_ftnref1</vt:lpstr>
      <vt:lpstr>_Offer_Number</vt:lpstr>
      <vt:lpstr>_PDR_RDRR</vt:lpstr>
      <vt:lpstr>_product</vt:lpstr>
      <vt:lpstr>_res_nonres</vt:lpstr>
      <vt:lpstr>'Participant Information'!AffirmationElectronicSignature</vt:lpstr>
      <vt:lpstr>'Participant Information'!AffirmationSignatureYesNo</vt:lpstr>
      <vt:lpstr>'Participant Information'!AffirmationTitle</vt:lpstr>
      <vt:lpstr>'Participant Information'!AffirmationYesNo</vt:lpstr>
      <vt:lpstr>'Evaluation_No Inputs Required'!AggragatorTechnologyText</vt:lpstr>
      <vt:lpstr>'Offer Information'!AggragatorTechnologyText</vt:lpstr>
      <vt:lpstr>'Participant Information'!AttestationElectronicSignature</vt:lpstr>
      <vt:lpstr>'Participant Information'!AttestationSignatureYesNo</vt:lpstr>
      <vt:lpstr>'Participant Information'!AttestationTitle</vt:lpstr>
      <vt:lpstr>'Participant Information'!AttestationYesNo</vt:lpstr>
      <vt:lpstr>'Participant Information'!AuthorizationElectronicSignature</vt:lpstr>
      <vt:lpstr>'Participant Information'!AuthorizationSignatureYesNo</vt:lpstr>
      <vt:lpstr>'Participant Information'!AuthorizationTitle</vt:lpstr>
      <vt:lpstr>'Participant Information'!AuthorizationYesNo</vt:lpstr>
      <vt:lpstr>'Participant Information'!Bidder75</vt:lpstr>
      <vt:lpstr>Bidder75</vt:lpstr>
      <vt:lpstr>'Participant Information'!Bidder95</vt:lpstr>
      <vt:lpstr>Bidder95</vt:lpstr>
      <vt:lpstr>'Participant Information'!BidderCity</vt:lpstr>
      <vt:lpstr>'Participant Information'!BidderContact01Email</vt:lpstr>
      <vt:lpstr>'Participant Information'!BidderContact01FirstName</vt:lpstr>
      <vt:lpstr>'Participant Information'!BidderContact01LastName</vt:lpstr>
      <vt:lpstr>'Participant Information'!BidderContact01Phone01</vt:lpstr>
      <vt:lpstr>'Participant Information'!BidderContact01Phone02</vt:lpstr>
      <vt:lpstr>'Participant Information'!BidderContact01Title</vt:lpstr>
      <vt:lpstr>'Participant Information'!BidderContact02Email</vt:lpstr>
      <vt:lpstr>'Participant Information'!BidderContact02FirstName</vt:lpstr>
      <vt:lpstr>'Participant Information'!BidderContact02LastName</vt:lpstr>
      <vt:lpstr>'Participant Information'!BidderContact02Phone01</vt:lpstr>
      <vt:lpstr>'Participant Information'!BidderContact02Phone02</vt:lpstr>
      <vt:lpstr>'Participant Information'!BidderContact02Title</vt:lpstr>
      <vt:lpstr>'Participant Information'!BidderName</vt:lpstr>
      <vt:lpstr>'Participant Information'!BidderState</vt:lpstr>
      <vt:lpstr>'Participant Information'!BidderStreetAddress</vt:lpstr>
      <vt:lpstr>'Participant Information'!BidderZipCode</vt:lpstr>
      <vt:lpstr>'Participant Information'!CoIsDBE</vt:lpstr>
      <vt:lpstr>'Participant Information'!CoUseDBE</vt:lpstr>
      <vt:lpstr>'Participant Information'!DataRptDescr</vt:lpstr>
      <vt:lpstr>'Participant Information'!DataRptNotes</vt:lpstr>
      <vt:lpstr>'Participant Information'!DataRptUsefulYN</vt:lpstr>
      <vt:lpstr>'Participant Information'!DR_technology</vt:lpstr>
      <vt:lpstr>'Participant Information'!NewEntrant</vt:lpstr>
      <vt:lpstr>'Participant Information'!NotSigned</vt:lpstr>
      <vt:lpstr>'Participant Information'!PriorDemandAggregator</vt:lpstr>
      <vt:lpstr>'Participant Information'!PriorDemandAggregatorCA</vt:lpstr>
      <vt:lpstr>'Participant Information'!ProjectFunding</vt:lpstr>
      <vt:lpstr>'Participant Information'!ProjectFundingDescr</vt:lpstr>
      <vt:lpstr>'Participant Information'!ProtocolElectronicSignature</vt:lpstr>
      <vt:lpstr>'Participant Information'!ProtocolSignatureYesNo</vt:lpstr>
      <vt:lpstr>'Participant Information'!ProtocolTitle</vt:lpstr>
      <vt:lpstr>'Participant Information'!ProtocolYesNo</vt:lpstr>
      <vt:lpstr>rngAll</vt:lpstr>
      <vt:lpstr>'Participant Information'!rngEntryCount</vt:lpstr>
      <vt:lpstr>rngFlex</vt:lpstr>
      <vt:lpstr>rngOffer</vt:lpstr>
      <vt:lpstr>rngPerUnitYears</vt:lpstr>
      <vt:lpstr>rngState</vt:lpstr>
      <vt:lpstr>'Participant Information'!SchedularCity</vt:lpstr>
      <vt:lpstr>'Participant Information'!SchedulerName</vt:lpstr>
      <vt:lpstr>'Participant Information'!SchedulerSCID</vt:lpstr>
      <vt:lpstr>'Participant Information'!SchedulerState</vt:lpstr>
      <vt:lpstr>'Participant Information'!SchedulerStreetAddress</vt:lpstr>
      <vt:lpstr>'Participant Information'!SchedulerZipCode</vt:lpstr>
      <vt:lpstr>'Participant Information'!SmallBusiness</vt:lpstr>
      <vt:lpstr>'Participant Information'!Terminated</vt:lpstr>
      <vt:lpstr>tx__CodeOfCondYN</vt:lpstr>
      <vt:lpstr>tx__MinoCert</vt:lpstr>
      <vt:lpstr>tx__MinoCertNo</vt:lpstr>
      <vt:lpstr>tx__MinoOtherAg</vt:lpstr>
      <vt:lpstr>tx__PlanToSub</vt:lpstr>
      <vt:lpstr>tx__ProDesDevDesc</vt:lpstr>
      <vt:lpstr>tx__ProDesDevYN</vt:lpstr>
      <vt:lpstr>tx__SmBizCert</vt:lpstr>
      <vt:lpstr>tx__SmBizCertNo</vt:lpstr>
      <vt:lpstr>tx__SmBizOtherAg</vt:lpstr>
      <vt:lpstr>z__lCertMino</vt:lpstr>
      <vt:lpstr>z__lCertSmBiz</vt:lpstr>
      <vt:lpstr>z__lCodeOfCon</vt:lpstr>
      <vt:lpstr>z__lPlanToSub</vt:lpstr>
      <vt:lpstr>z__rCertNo_01</vt:lpstr>
      <vt:lpstr>z__rCertNo_02</vt:lpstr>
      <vt:lpstr>z__rCertNoB_01</vt:lpstr>
      <vt:lpstr>z__rCertNoB_02</vt:lpstr>
      <vt:lpstr>z__rOtherA_01</vt:lpstr>
      <vt:lpstr>z__rOtherA_02</vt:lpstr>
      <vt:lpstr>z__rOtherB_01</vt:lpstr>
      <vt:lpstr>z__rOtherB_02</vt:lpstr>
      <vt:lpstr>z__rProDesDevDesc_01</vt:lpstr>
      <vt:lpstr>z__rProDesDevDesc_02</vt:lpstr>
      <vt:lpstr>z__ValFailCt</vt:lpstr>
      <vt:lpstr>Instructions!z__Version</vt:lpstr>
    </vt:vector>
  </TitlesOfParts>
  <Manager/>
  <Company>Pacific Gas and Electric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Gavelis, Bill</dc:creator>
  <cp:keywords/>
  <dc:description/>
  <cp:lastModifiedBy>Aurora, Varun</cp:lastModifiedBy>
  <cp:revision/>
  <dcterms:created xsi:type="dcterms:W3CDTF">2015-12-01T22:45:25Z</dcterms:created>
  <dcterms:modified xsi:type="dcterms:W3CDTF">2023-09-21T02:19:52Z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0x010100038F85D799E525468976C04DBBBC7B79</vt:lpwstr>
  </property>
  <property fmtid="{D5CDD505-2E9C-101B-9397-08002B2CF9AE}" pid="3" name="pgeRecordCategory">
    <vt:lpwstr/>
  </property>
  <property fmtid="{D5CDD505-2E9C-101B-9397-08002B2CF9AE}" pid="4" name="MSIP_Label_fe50d7ff-dac2-44e7-b4b1-f9f0ac2f0a92_Enabled">
    <vt:lpwstr>true</vt:lpwstr>
  </property>
  <property fmtid="{D5CDD505-2E9C-101B-9397-08002B2CF9AE}" pid="5" name="MSIP_Label_fe50d7ff-dac2-44e7-b4b1-f9f0ac2f0a92_SetDate">
    <vt:lpwstr>2023-01-18T06:37:53Z</vt:lpwstr>
  </property>
  <property fmtid="{D5CDD505-2E9C-101B-9397-08002B2CF9AE}" pid="6" name="MSIP_Label_fe50d7ff-dac2-44e7-b4b1-f9f0ac2f0a92_Method">
    <vt:lpwstr>Privileged</vt:lpwstr>
  </property>
  <property fmtid="{D5CDD505-2E9C-101B-9397-08002B2CF9AE}" pid="7" name="MSIP_Label_fe50d7ff-dac2-44e7-b4b1-f9f0ac2f0a92_Name">
    <vt:lpwstr>Internal</vt:lpwstr>
  </property>
  <property fmtid="{D5CDD505-2E9C-101B-9397-08002B2CF9AE}" pid="8" name="MSIP_Label_fe50d7ff-dac2-44e7-b4b1-f9f0ac2f0a92_SiteId">
    <vt:lpwstr>44ae661a-ece6-41aa-bc96-7c2c85a08941</vt:lpwstr>
  </property>
  <property fmtid="{D5CDD505-2E9C-101B-9397-08002B2CF9AE}" pid="9" name="MSIP_Label_fe50d7ff-dac2-44e7-b4b1-f9f0ac2f0a92_ActionId">
    <vt:lpwstr>66b07b00-b8e0-4235-b601-7617e185e014</vt:lpwstr>
  </property>
  <property fmtid="{D5CDD505-2E9C-101B-9397-08002B2CF9AE}" pid="10" name="MSIP_Label_fe50d7ff-dac2-44e7-b4b1-f9f0ac2f0a92_ContentBits">
    <vt:lpwstr>3</vt:lpwstr>
  </property>
</Properties>
</file>