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ABS\ABS Deal\2020\Utility\PG&amp;E\Securitzation Application\Intervenors Response\November WT\"/>
    </mc:Choice>
  </mc:AlternateContent>
  <bookViews>
    <workbookView xWindow="0" yWindow="0" windowWidth="23040" windowHeight="8910"/>
  </bookViews>
  <sheets>
    <sheet name="Citi Roles" sheetId="3" r:id="rId1"/>
    <sheet name="Calcs" sheetId="4" state="hidden" r:id="rId2"/>
  </sheets>
  <calcPr calcId="162913"/>
</workbook>
</file>

<file path=xl/calcChain.xml><?xml version="1.0" encoding="utf-8"?>
<calcChain xmlns="http://schemas.openxmlformats.org/spreadsheetml/2006/main">
  <c r="B73" i="4" l="1"/>
  <c r="C73" i="4"/>
  <c r="D73" i="4"/>
  <c r="E73" i="4"/>
  <c r="B75" i="4"/>
  <c r="C75" i="4"/>
  <c r="D75" i="4"/>
  <c r="E75" i="4"/>
  <c r="B77" i="4" l="1"/>
  <c r="E74" i="4"/>
  <c r="D74" i="4"/>
  <c r="C74" i="4"/>
  <c r="B74" i="4"/>
  <c r="E72" i="4"/>
  <c r="D72" i="4"/>
  <c r="C72" i="4"/>
  <c r="B72" i="4"/>
  <c r="E71" i="4"/>
  <c r="D71" i="4"/>
  <c r="C71" i="4"/>
  <c r="B71" i="4"/>
  <c r="E70" i="4"/>
  <c r="D70" i="4"/>
  <c r="C70" i="4"/>
  <c r="B70" i="4"/>
  <c r="E69" i="4"/>
  <c r="D69" i="4"/>
  <c r="C69" i="4"/>
  <c r="B69" i="4"/>
  <c r="E68" i="4"/>
  <c r="D68" i="4"/>
  <c r="C68" i="4"/>
  <c r="B68" i="4"/>
  <c r="E67" i="4"/>
  <c r="D67" i="4"/>
  <c r="C67" i="4"/>
  <c r="B67" i="4"/>
  <c r="E66" i="4"/>
  <c r="D66" i="4"/>
  <c r="C66" i="4"/>
  <c r="B66" i="4"/>
  <c r="E65" i="4"/>
  <c r="D65" i="4"/>
  <c r="C65" i="4"/>
  <c r="B65" i="4"/>
  <c r="E64" i="4"/>
  <c r="D64" i="4"/>
  <c r="C64" i="4"/>
  <c r="B64" i="4"/>
  <c r="E63" i="4"/>
  <c r="D63" i="4"/>
  <c r="C63" i="4"/>
  <c r="B63" i="4"/>
  <c r="E62" i="4"/>
  <c r="D62" i="4"/>
  <c r="C62" i="4"/>
  <c r="B62" i="4"/>
  <c r="E61" i="4"/>
  <c r="D61" i="4"/>
  <c r="C61" i="4"/>
  <c r="B61" i="4"/>
  <c r="E60" i="4"/>
  <c r="D60" i="4"/>
  <c r="C60" i="4"/>
  <c r="B60" i="4"/>
  <c r="E59" i="4"/>
  <c r="D59" i="4"/>
  <c r="C59" i="4"/>
  <c r="B59" i="4"/>
  <c r="E58" i="4"/>
  <c r="D58" i="4"/>
  <c r="C58" i="4"/>
  <c r="B58" i="4"/>
  <c r="E57" i="4"/>
  <c r="D57" i="4"/>
  <c r="C57" i="4"/>
  <c r="B57" i="4"/>
  <c r="E56" i="4"/>
  <c r="D56" i="4"/>
  <c r="C56" i="4"/>
  <c r="B56" i="4"/>
  <c r="E55" i="4"/>
  <c r="D55" i="4"/>
  <c r="C55" i="4"/>
  <c r="B5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E50" i="4"/>
  <c r="D50" i="4"/>
  <c r="C50" i="4"/>
  <c r="B50" i="4"/>
  <c r="E49" i="4"/>
  <c r="D49" i="4"/>
  <c r="C49" i="4"/>
  <c r="B49" i="4"/>
  <c r="E48" i="4"/>
  <c r="D48" i="4"/>
  <c r="C48" i="4"/>
  <c r="B48" i="4"/>
  <c r="E47" i="4"/>
  <c r="D47" i="4"/>
  <c r="C47" i="4"/>
  <c r="B47" i="4"/>
  <c r="E46" i="4"/>
  <c r="D46" i="4"/>
  <c r="C46" i="4"/>
  <c r="B46" i="4"/>
  <c r="E45" i="4"/>
  <c r="D45" i="4"/>
  <c r="C45" i="4"/>
  <c r="B45" i="4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I11" i="4"/>
  <c r="J11" i="4" s="1"/>
  <c r="G11" i="4"/>
  <c r="H11" i="4" s="1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E4" i="4"/>
  <c r="D4" i="4"/>
  <c r="C4" i="4"/>
  <c r="B4" i="4"/>
  <c r="E3" i="4"/>
  <c r="D3" i="4"/>
  <c r="C3" i="4"/>
  <c r="B3" i="4"/>
  <c r="E2" i="4"/>
  <c r="D2" i="4"/>
  <c r="C2" i="4"/>
  <c r="B2" i="4"/>
  <c r="D77" i="3"/>
  <c r="J10" i="4" l="1"/>
  <c r="B76" i="4"/>
  <c r="B78" i="4" s="1"/>
  <c r="J12" i="4"/>
  <c r="I10" i="4"/>
  <c r="I12" i="4" s="1"/>
  <c r="K14" i="3" s="1"/>
  <c r="H10" i="4"/>
  <c r="H12" i="4" s="1"/>
  <c r="M14" i="3" s="1"/>
  <c r="D76" i="4"/>
  <c r="D78" i="4" s="1"/>
  <c r="K13" i="3" s="1"/>
  <c r="C76" i="4"/>
  <c r="C78" i="4" s="1"/>
  <c r="E76" i="4"/>
  <c r="E78" i="4" s="1"/>
  <c r="G10" i="4"/>
  <c r="G12" i="4" s="1"/>
  <c r="J14" i="3" s="1"/>
  <c r="N6" i="3"/>
  <c r="N14" i="3"/>
  <c r="K5" i="3" l="1"/>
  <c r="J6" i="3"/>
  <c r="J13" i="3"/>
  <c r="J5" i="3"/>
  <c r="M13" i="3"/>
  <c r="M5" i="3"/>
  <c r="N13" i="3"/>
  <c r="N5" i="3"/>
  <c r="M6" i="3"/>
  <c r="K6" i="3"/>
</calcChain>
</file>

<file path=xl/sharedStrings.xml><?xml version="1.0" encoding="utf-8"?>
<sst xmlns="http://schemas.openxmlformats.org/spreadsheetml/2006/main" count="242" uniqueCount="81">
  <si>
    <t>Pricing Date</t>
  </si>
  <si>
    <t>State</t>
  </si>
  <si>
    <t>Utility</t>
  </si>
  <si>
    <t>Washington</t>
  </si>
  <si>
    <t>Puget Sound Power &amp; Light</t>
  </si>
  <si>
    <t>California</t>
  </si>
  <si>
    <t>Pacific Gas and Electric</t>
  </si>
  <si>
    <t>Illinois</t>
  </si>
  <si>
    <t>Illinois Power</t>
  </si>
  <si>
    <t>Commonwealth Edison</t>
  </si>
  <si>
    <t>Montana</t>
  </si>
  <si>
    <t>Montana Power</t>
  </si>
  <si>
    <t>Pennsylvania</t>
  </si>
  <si>
    <t>PECO Energy</t>
  </si>
  <si>
    <t>Sierra Pacific Power</t>
  </si>
  <si>
    <t>Massachusetts</t>
  </si>
  <si>
    <t>West Penn Power</t>
  </si>
  <si>
    <t>New Jersey</t>
  </si>
  <si>
    <t>New Hampshire</t>
  </si>
  <si>
    <t>Connecticut</t>
  </si>
  <si>
    <t>Michigan</t>
  </si>
  <si>
    <t>Consumers Energy</t>
  </si>
  <si>
    <t>Texas</t>
  </si>
  <si>
    <t>Reliant Energy</t>
  </si>
  <si>
    <t>Connecticut Light and Power</t>
  </si>
  <si>
    <t>Oncor Electric Delivery</t>
  </si>
  <si>
    <t>Atlantic City Electric</t>
  </si>
  <si>
    <t>CenterPoint Energy Houston Electric</t>
  </si>
  <si>
    <t>Public Service Electric and Gas</t>
  </si>
  <si>
    <t>Boston Edison; Commonwealth Electric</t>
  </si>
  <si>
    <t>Florida</t>
  </si>
  <si>
    <t>Florida Power &amp; Light</t>
  </si>
  <si>
    <t>West Virginia</t>
  </si>
  <si>
    <t>Monongahela Power</t>
  </si>
  <si>
    <t>Potomac Edison</t>
  </si>
  <si>
    <t>AEP Texas Central</t>
  </si>
  <si>
    <t>Entergy Gulf States</t>
  </si>
  <si>
    <t>Maryland</t>
  </si>
  <si>
    <t>Louisiana</t>
  </si>
  <si>
    <t>Cleco Power</t>
  </si>
  <si>
    <t>Arkansas</t>
  </si>
  <si>
    <t>Entergy Arkansas</t>
  </si>
  <si>
    <t>Ohio</t>
  </si>
  <si>
    <t>AEP Appalachian Power</t>
  </si>
  <si>
    <t>New York</t>
  </si>
  <si>
    <t>Hawaii</t>
  </si>
  <si>
    <t>Long Island Power Authority</t>
  </si>
  <si>
    <t>AEP Texas</t>
  </si>
  <si>
    <t>Public Service Company of New Hampshire</t>
  </si>
  <si>
    <t>Issuance ($mm)</t>
  </si>
  <si>
    <t>Duke Energy Florida</t>
  </si>
  <si>
    <t>Entergy New Orleans</t>
  </si>
  <si>
    <t>Hawaiian Electric; Hawaii Electric Light; Maui Electric</t>
  </si>
  <si>
    <t>Entergy Gulf States Louisiana</t>
  </si>
  <si>
    <t>Entergy Louisiana</t>
  </si>
  <si>
    <t>AEP Ohio Power</t>
  </si>
  <si>
    <t>Cleveland Electric Illuminating; Ohio Edison; Toledo Edison</t>
  </si>
  <si>
    <t>Entergy Texas</t>
  </si>
  <si>
    <t>Baltimore Gas and Electric</t>
  </si>
  <si>
    <t>Jersey Central Power &amp; Light</t>
  </si>
  <si>
    <t>Rockland Electric</t>
  </si>
  <si>
    <t>Central Power and Light</t>
  </si>
  <si>
    <t>Public Service of New Hampshire</t>
  </si>
  <si>
    <t>Western Massachusetts Electric</t>
  </si>
  <si>
    <t>Detroit Edison</t>
  </si>
  <si>
    <t>PP&amp;L</t>
  </si>
  <si>
    <t>Boston Edison</t>
  </si>
  <si>
    <t>Southern California Edison</t>
  </si>
  <si>
    <t>San Diego Gas &amp; Electric</t>
  </si>
  <si>
    <t>Long Island Power Authority (Taxable &amp; Tax Exempt)</t>
  </si>
  <si>
    <t>P</t>
  </si>
  <si>
    <t>Note: 2002 and earlier Citi doing business as Salomon Smith Barney</t>
  </si>
  <si>
    <t># of Transactions</t>
  </si>
  <si>
    <t>2010 - Present</t>
  </si>
  <si>
    <t>Citi Underwriter</t>
  </si>
  <si>
    <t>Total Citi Transactions</t>
  </si>
  <si>
    <t>Total Citi Marketshare</t>
  </si>
  <si>
    <t>Issuance Volume ($mm)</t>
  </si>
  <si>
    <t>1995 - Present</t>
  </si>
  <si>
    <t>Citi Structuring Advisor</t>
  </si>
  <si>
    <t>Puget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</si>
</sst>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8"/>
      <color theme="1"/>
      <name val="Arial"/>
      <family val="2"/>
    </font>
    <font>
      <b/>
      <sz val="8"/>
      <color theme="0"/>
      <name val="Times New Roman"/>
      <family val="1"/>
    </font>
    <font>
      <sz val="8"/>
      <name val="Times New Roman"/>
      <family val="1"/>
    </font>
    <font>
      <sz val="8"/>
      <color theme="1"/>
      <name val="Arial"/>
      <family val="2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8"/>
      <name val="Wingdings 2"/>
      <family val="1"/>
      <charset val="2"/>
    </font>
    <font>
      <b/>
      <sz val="8"/>
      <color theme="1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Fill="0" applyBorder="0" applyAlignment="0" applyProtection="0"/>
    <xf numFmtId="9" fontId="10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Fill="1"/>
    <xf numFmtId="14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6" fontId="2" fillId="0" borderId="0" xfId="0" applyNumberFormat="1" applyFont="1" applyFill="1" applyBorder="1" applyAlignment="1">
      <alignment horizontal="center" vertical="center" wrapText="1"/>
    </xf>
    <xf numFmtId="8" fontId="2" fillId="0" borderId="0" xfId="0" applyNumberFormat="1" applyFont="1" applyFill="1"/>
    <xf numFmtId="10" fontId="2" fillId="0" borderId="0" xfId="2" applyNumberFormat="1" applyFont="1" applyFill="1"/>
    <xf numFmtId="14" fontId="2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/>
    <xf numFmtId="0" fontId="2" fillId="0" borderId="0" xfId="0" quotePrefix="1" applyFont="1" applyFill="1"/>
    <xf numFmtId="0" fontId="5" fillId="0" borderId="0" xfId="0" applyFont="1" applyFill="1"/>
    <xf numFmtId="0" fontId="4" fillId="0" borderId="0" xfId="0" applyFont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6" fontId="6" fillId="0" borderId="0" xfId="0" applyNumberFormat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164" fontId="2" fillId="0" borderId="0" xfId="1" applyNumberFormat="1" applyFont="1" applyFill="1"/>
    <xf numFmtId="9" fontId="2" fillId="0" borderId="0" xfId="2" applyFont="1" applyFill="1"/>
    <xf numFmtId="9" fontId="2" fillId="0" borderId="0" xfId="2" applyNumberFormat="1" applyFont="1" applyFill="1"/>
    <xf numFmtId="0" fontId="2" fillId="0" borderId="1" xfId="0" applyFont="1" applyFill="1" applyBorder="1"/>
    <xf numFmtId="6" fontId="2" fillId="0" borderId="0" xfId="0" applyNumberFormat="1" applyFont="1" applyFill="1"/>
    <xf numFmtId="1" fontId="2" fillId="0" borderId="0" xfId="0" applyNumberFormat="1" applyFont="1" applyFill="1"/>
    <xf numFmtId="1" fontId="5" fillId="0" borderId="0" xfId="0" applyNumberFormat="1" applyFont="1" applyFill="1"/>
    <xf numFmtId="1" fontId="2" fillId="0" borderId="1" xfId="0" applyNumberFormat="1" applyFont="1" applyFill="1" applyBorder="1"/>
    <xf numFmtId="0" fontId="4" fillId="0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0" xfId="4" applyNumberFormat="1" applyFont="1"/>
    <xf numFmtId="0" fontId="9" fillId="0" borderId="0" xfId="5" applyNumberFormat="1" applyFont="1"/>
    <xf numFmtId="5" fontId="2" fillId="0" borderId="0" xfId="3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6">
    <cellStyle name="Comma" xfId="1" builtinId="3"/>
    <cellStyle name="Currency" xfId="3" builtinId="4"/>
    <cellStyle name="Normal" xfId="0" builtinId="0" customBuiltin="1"/>
    <cellStyle name="Normal 2" xfId="4"/>
    <cellStyle name="Percent" xfId="2" builtinId="5"/>
    <cellStyle name="Percent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tabSelected="1" zoomScaleNormal="100" workbookViewId="0">
      <selection activeCell="F1" sqref="F1"/>
    </sheetView>
  </sheetViews>
  <sheetFormatPr defaultColWidth="9.33203125" defaultRowHeight="11.25" x14ac:dyDescent="0.2"/>
  <cols>
    <col min="1" max="1" width="20.33203125" style="3" bestFit="1" customWidth="1"/>
    <col min="2" max="2" width="47.83203125" style="4" bestFit="1" customWidth="1"/>
    <col min="3" max="3" width="12" style="5" bestFit="1" customWidth="1"/>
    <col min="4" max="4" width="15" style="6" bestFit="1" customWidth="1"/>
    <col min="5" max="6" width="17.6640625" style="24" customWidth="1"/>
    <col min="7" max="7" width="15.1640625" style="7" bestFit="1" customWidth="1"/>
    <col min="8" max="8" width="9.33203125" style="7"/>
    <col min="9" max="9" width="17.6640625" style="7" customWidth="1"/>
    <col min="10" max="10" width="15.83203125" style="7" customWidth="1"/>
    <col min="11" max="11" width="21.6640625" style="7" customWidth="1"/>
    <col min="12" max="12" width="3.5" style="7" customWidth="1"/>
    <col min="13" max="13" width="14.6640625" style="7" bestFit="1" customWidth="1"/>
    <col min="14" max="14" width="19.5" style="7" bestFit="1" customWidth="1"/>
    <col min="15" max="16384" width="9.33203125" style="7"/>
  </cols>
  <sheetData>
    <row r="1" spans="1:14" s="22" customFormat="1" ht="36" customHeight="1" x14ac:dyDescent="0.25">
      <c r="A1" s="19" t="s">
        <v>1</v>
      </c>
      <c r="B1" s="19" t="s">
        <v>2</v>
      </c>
      <c r="C1" s="20" t="s">
        <v>0</v>
      </c>
      <c r="D1" s="20" t="s">
        <v>49</v>
      </c>
      <c r="E1" s="20" t="s">
        <v>74</v>
      </c>
      <c r="F1" s="20" t="s">
        <v>79</v>
      </c>
      <c r="G1" s="21"/>
      <c r="I1" s="34" t="s">
        <v>75</v>
      </c>
      <c r="J1" s="7"/>
      <c r="K1" s="7"/>
      <c r="L1" s="7"/>
      <c r="M1" s="7"/>
      <c r="N1" s="7"/>
    </row>
    <row r="2" spans="1:14" ht="15" customHeight="1" x14ac:dyDescent="0.2">
      <c r="A2" s="1" t="s">
        <v>22</v>
      </c>
      <c r="B2" s="1" t="s">
        <v>47</v>
      </c>
      <c r="C2" s="2">
        <v>43719</v>
      </c>
      <c r="D2" s="11">
        <v>235.28</v>
      </c>
      <c r="E2" s="23" t="s">
        <v>70</v>
      </c>
      <c r="F2" s="23"/>
    </row>
    <row r="3" spans="1:14" ht="15" customHeight="1" x14ac:dyDescent="0.2">
      <c r="A3" s="1" t="s">
        <v>18</v>
      </c>
      <c r="B3" s="1" t="s">
        <v>48</v>
      </c>
      <c r="C3" s="2">
        <v>43221</v>
      </c>
      <c r="D3" s="11">
        <v>635.66</v>
      </c>
      <c r="E3" s="23" t="s">
        <v>70</v>
      </c>
      <c r="F3" s="23"/>
      <c r="J3" s="41" t="s">
        <v>74</v>
      </c>
      <c r="K3" s="42"/>
      <c r="M3" s="41" t="s">
        <v>79</v>
      </c>
      <c r="N3" s="42"/>
    </row>
    <row r="4" spans="1:14" s="17" customFormat="1" ht="15" customHeight="1" x14ac:dyDescent="0.2">
      <c r="A4" s="1" t="s">
        <v>44</v>
      </c>
      <c r="B4" s="1" t="s">
        <v>46</v>
      </c>
      <c r="C4" s="8">
        <v>43033</v>
      </c>
      <c r="D4" s="11">
        <v>369.47</v>
      </c>
      <c r="E4" s="23" t="s">
        <v>70</v>
      </c>
      <c r="F4" s="23"/>
      <c r="I4" s="7"/>
      <c r="J4" s="37" t="s">
        <v>72</v>
      </c>
      <c r="K4" s="37" t="s">
        <v>77</v>
      </c>
      <c r="L4" s="7"/>
      <c r="M4" s="37" t="s">
        <v>72</v>
      </c>
      <c r="N4" s="37" t="s">
        <v>77</v>
      </c>
    </row>
    <row r="5" spans="1:14" s="17" customFormat="1" ht="15" customHeight="1" x14ac:dyDescent="0.2">
      <c r="A5" s="1" t="s">
        <v>44</v>
      </c>
      <c r="B5" s="1" t="s">
        <v>46</v>
      </c>
      <c r="C5" s="8">
        <v>42593</v>
      </c>
      <c r="D5" s="11">
        <v>469</v>
      </c>
      <c r="E5" s="23" t="s">
        <v>70</v>
      </c>
      <c r="F5" s="23"/>
      <c r="I5" s="33" t="s">
        <v>78</v>
      </c>
      <c r="J5" s="35">
        <f>+Calcs!B76</f>
        <v>47</v>
      </c>
      <c r="K5" s="40">
        <f>+Calcs!D76</f>
        <v>40501.097000000002</v>
      </c>
      <c r="L5" s="7"/>
      <c r="M5" s="35">
        <f>+Calcs!C76</f>
        <v>22</v>
      </c>
      <c r="N5" s="40">
        <f>+Calcs!E76</f>
        <v>15414.394</v>
      </c>
    </row>
    <row r="6" spans="1:14" s="17" customFormat="1" ht="15" customHeight="1" x14ac:dyDescent="0.2">
      <c r="A6" s="1" t="s">
        <v>44</v>
      </c>
      <c r="B6" s="1" t="s">
        <v>46</v>
      </c>
      <c r="C6" s="8">
        <v>42431</v>
      </c>
      <c r="D6" s="11">
        <v>636.77</v>
      </c>
      <c r="E6" s="23" t="s">
        <v>70</v>
      </c>
      <c r="F6" s="23"/>
      <c r="I6" s="33" t="s">
        <v>73</v>
      </c>
      <c r="J6" s="35">
        <f>+Calcs!G10</f>
        <v>19</v>
      </c>
      <c r="K6" s="40">
        <f>+Calcs!I10</f>
        <v>10439.316000000001</v>
      </c>
      <c r="L6" s="7"/>
      <c r="M6" s="35">
        <f>+Calcs!H10</f>
        <v>8</v>
      </c>
      <c r="N6" s="40">
        <f>+Calcs!J10</f>
        <v>1979.0940000000001</v>
      </c>
    </row>
    <row r="7" spans="1:14" ht="15" customHeight="1" x14ac:dyDescent="0.2">
      <c r="A7" s="1" t="s">
        <v>30</v>
      </c>
      <c r="B7" s="1" t="s">
        <v>50</v>
      </c>
      <c r="C7" s="2">
        <v>42536</v>
      </c>
      <c r="D7" s="11">
        <v>1294.29</v>
      </c>
      <c r="E7" s="23"/>
      <c r="F7" s="23"/>
      <c r="J7" s="35"/>
      <c r="K7" s="36"/>
      <c r="M7" s="35"/>
      <c r="N7" s="35"/>
    </row>
    <row r="8" spans="1:14" ht="15" customHeight="1" x14ac:dyDescent="0.2">
      <c r="A8" s="10" t="s">
        <v>44</v>
      </c>
      <c r="B8" s="10" t="s">
        <v>46</v>
      </c>
      <c r="C8" s="14">
        <v>42293</v>
      </c>
      <c r="D8" s="11">
        <v>1002.12</v>
      </c>
      <c r="E8" s="23" t="s">
        <v>70</v>
      </c>
      <c r="F8" s="23"/>
      <c r="J8" s="35"/>
      <c r="K8" s="35"/>
      <c r="M8" s="35"/>
      <c r="N8" s="35"/>
    </row>
    <row r="9" spans="1:14" ht="15" customHeight="1" x14ac:dyDescent="0.25">
      <c r="A9" s="1" t="s">
        <v>38</v>
      </c>
      <c r="B9" s="1" t="s">
        <v>51</v>
      </c>
      <c r="C9" s="2">
        <v>42199</v>
      </c>
      <c r="D9" s="11">
        <v>98.73</v>
      </c>
      <c r="E9" s="23" t="s">
        <v>70</v>
      </c>
      <c r="F9" s="23" t="s">
        <v>70</v>
      </c>
      <c r="I9" s="34" t="s">
        <v>76</v>
      </c>
      <c r="J9" s="35"/>
      <c r="K9" s="35"/>
      <c r="M9" s="35"/>
      <c r="N9" s="35"/>
    </row>
    <row r="10" spans="1:14" ht="15" customHeight="1" x14ac:dyDescent="0.2">
      <c r="A10" s="1" t="s">
        <v>45</v>
      </c>
      <c r="B10" s="1" t="s">
        <v>52</v>
      </c>
      <c r="C10" s="8">
        <v>41947</v>
      </c>
      <c r="D10" s="11">
        <v>150</v>
      </c>
      <c r="E10" s="23" t="s">
        <v>70</v>
      </c>
      <c r="F10" s="23"/>
      <c r="G10" s="16"/>
      <c r="J10" s="35"/>
      <c r="K10" s="35"/>
      <c r="M10" s="35"/>
      <c r="N10" s="35"/>
    </row>
    <row r="11" spans="1:14" ht="15" customHeight="1" x14ac:dyDescent="0.2">
      <c r="A11" s="1" t="s">
        <v>38</v>
      </c>
      <c r="B11" s="1" t="s">
        <v>54</v>
      </c>
      <c r="C11" s="8">
        <v>41849</v>
      </c>
      <c r="D11" s="11">
        <v>243.8</v>
      </c>
      <c r="E11" s="23" t="s">
        <v>70</v>
      </c>
      <c r="F11" s="23" t="s">
        <v>70</v>
      </c>
      <c r="G11" s="16"/>
      <c r="J11" s="41" t="s">
        <v>74</v>
      </c>
      <c r="K11" s="42"/>
      <c r="M11" s="41" t="s">
        <v>79</v>
      </c>
      <c r="N11" s="42"/>
    </row>
    <row r="12" spans="1:14" ht="15" customHeight="1" x14ac:dyDescent="0.2">
      <c r="A12" s="1" t="s">
        <v>38</v>
      </c>
      <c r="B12" s="1" t="s">
        <v>53</v>
      </c>
      <c r="C12" s="8">
        <v>41849</v>
      </c>
      <c r="D12" s="11">
        <v>71</v>
      </c>
      <c r="E12" s="23" t="s">
        <v>70</v>
      </c>
      <c r="F12" s="23" t="s">
        <v>70</v>
      </c>
      <c r="G12" s="16"/>
      <c r="H12" s="26"/>
      <c r="J12" s="37" t="s">
        <v>72</v>
      </c>
      <c r="K12" s="37" t="s">
        <v>77</v>
      </c>
      <c r="M12" s="37" t="s">
        <v>72</v>
      </c>
      <c r="N12" s="37" t="s">
        <v>77</v>
      </c>
    </row>
    <row r="13" spans="1:14" ht="15" customHeight="1" x14ac:dyDescent="0.2">
      <c r="A13" s="1" t="s">
        <v>20</v>
      </c>
      <c r="B13" s="1" t="s">
        <v>21</v>
      </c>
      <c r="C13" s="8">
        <v>41834</v>
      </c>
      <c r="D13" s="11">
        <v>378</v>
      </c>
      <c r="E13" s="23" t="s">
        <v>70</v>
      </c>
      <c r="F13" s="23" t="s">
        <v>70</v>
      </c>
      <c r="I13" s="33" t="s">
        <v>78</v>
      </c>
      <c r="J13" s="36">
        <f>+Calcs!B78</f>
        <v>0.63513513513513509</v>
      </c>
      <c r="K13" s="36">
        <f>+Calcs!D78</f>
        <v>0.72708786916909052</v>
      </c>
      <c r="M13" s="36">
        <f>+Calcs!C78</f>
        <v>0.29729729729729731</v>
      </c>
      <c r="N13" s="36">
        <f>+Calcs!E78</f>
        <v>0.27672383510977033</v>
      </c>
    </row>
    <row r="14" spans="1:14" ht="15" customHeight="1" x14ac:dyDescent="0.2">
      <c r="A14" s="1" t="s">
        <v>44</v>
      </c>
      <c r="B14" s="1" t="s">
        <v>69</v>
      </c>
      <c r="C14" s="8">
        <v>41620</v>
      </c>
      <c r="D14" s="11">
        <v>2022</v>
      </c>
      <c r="E14" s="23" t="s">
        <v>70</v>
      </c>
      <c r="F14" s="23"/>
      <c r="G14" s="16"/>
      <c r="I14" s="33" t="s">
        <v>73</v>
      </c>
      <c r="J14" s="36">
        <f>+Calcs!G12</f>
        <v>0.86363636363636365</v>
      </c>
      <c r="K14" s="36">
        <f>+Calcs!I12</f>
        <v>0.85302425901735945</v>
      </c>
      <c r="M14" s="36">
        <f>+Calcs!H12</f>
        <v>0.36363636363636365</v>
      </c>
      <c r="N14" s="36">
        <f>+Calcs!J12</f>
        <v>0.16171703135298346</v>
      </c>
    </row>
    <row r="15" spans="1:14" ht="15" customHeight="1" x14ac:dyDescent="0.2">
      <c r="A15" s="1" t="s">
        <v>32</v>
      </c>
      <c r="B15" s="1" t="s">
        <v>43</v>
      </c>
      <c r="C15" s="8">
        <v>41584</v>
      </c>
      <c r="D15" s="11">
        <v>380.3</v>
      </c>
      <c r="E15" s="23"/>
      <c r="F15" s="23"/>
    </row>
    <row r="16" spans="1:14" ht="15" customHeight="1" x14ac:dyDescent="0.2">
      <c r="A16" s="1" t="s">
        <v>42</v>
      </c>
      <c r="B16" s="1" t="s">
        <v>55</v>
      </c>
      <c r="C16" s="8">
        <v>41478</v>
      </c>
      <c r="D16" s="11">
        <v>267.40800000000002</v>
      </c>
      <c r="E16" s="23" t="s">
        <v>70</v>
      </c>
      <c r="F16" s="23" t="s">
        <v>70</v>
      </c>
    </row>
    <row r="17" spans="1:14" ht="15" customHeight="1" x14ac:dyDescent="0.2">
      <c r="A17" s="1" t="s">
        <v>42</v>
      </c>
      <c r="B17" s="1" t="s">
        <v>56</v>
      </c>
      <c r="C17" s="8">
        <v>41437</v>
      </c>
      <c r="D17" s="11">
        <v>444.92200000000003</v>
      </c>
      <c r="E17" s="23" t="s">
        <v>70</v>
      </c>
      <c r="F17" s="23"/>
    </row>
    <row r="18" spans="1:14" ht="15" customHeight="1" x14ac:dyDescent="0.2">
      <c r="A18" s="1" t="s">
        <v>22</v>
      </c>
      <c r="B18" s="1" t="s">
        <v>35</v>
      </c>
      <c r="C18" s="8">
        <v>40975</v>
      </c>
      <c r="D18" s="11">
        <v>800</v>
      </c>
      <c r="E18" s="23" t="s">
        <v>70</v>
      </c>
      <c r="F18" s="23"/>
    </row>
    <row r="19" spans="1:14" ht="15" customHeight="1" x14ac:dyDescent="0.2">
      <c r="A19" s="1" t="s">
        <v>22</v>
      </c>
      <c r="B19" s="1" t="s">
        <v>27</v>
      </c>
      <c r="C19" s="8">
        <v>40919</v>
      </c>
      <c r="D19" s="11">
        <v>1695</v>
      </c>
      <c r="E19" s="23" t="s">
        <v>70</v>
      </c>
      <c r="F19" s="23"/>
    </row>
    <row r="20" spans="1:14" ht="15" customHeight="1" x14ac:dyDescent="0.2">
      <c r="A20" s="1" t="s">
        <v>38</v>
      </c>
      <c r="B20" s="1" t="s">
        <v>54</v>
      </c>
      <c r="C20" s="8">
        <v>40801</v>
      </c>
      <c r="D20" s="11">
        <v>207.15600000000001</v>
      </c>
      <c r="E20" s="23" t="s">
        <v>70</v>
      </c>
      <c r="F20" s="23" t="s">
        <v>70</v>
      </c>
    </row>
    <row r="21" spans="1:14" ht="15" customHeight="1" x14ac:dyDescent="0.2">
      <c r="A21" s="1" t="s">
        <v>40</v>
      </c>
      <c r="B21" s="1" t="s">
        <v>41</v>
      </c>
      <c r="C21" s="8">
        <v>40401</v>
      </c>
      <c r="D21" s="11">
        <v>124.1</v>
      </c>
      <c r="E21" s="23"/>
      <c r="F21" s="23"/>
    </row>
    <row r="22" spans="1:14" ht="15" customHeight="1" x14ac:dyDescent="0.2">
      <c r="A22" s="1" t="s">
        <v>38</v>
      </c>
      <c r="B22" s="1" t="s">
        <v>53</v>
      </c>
      <c r="C22" s="8">
        <v>40374</v>
      </c>
      <c r="D22" s="11">
        <v>244</v>
      </c>
      <c r="E22" s="23" t="s">
        <v>70</v>
      </c>
      <c r="F22" s="23" t="s">
        <v>70</v>
      </c>
      <c r="G22" s="16"/>
    </row>
    <row r="23" spans="1:14" ht="15" customHeight="1" x14ac:dyDescent="0.2">
      <c r="A23" s="1" t="s">
        <v>38</v>
      </c>
      <c r="B23" s="1" t="s">
        <v>54</v>
      </c>
      <c r="C23" s="8">
        <v>40374</v>
      </c>
      <c r="D23" s="11">
        <v>469</v>
      </c>
      <c r="E23" s="23" t="s">
        <v>70</v>
      </c>
      <c r="F23" s="23" t="s">
        <v>70</v>
      </c>
      <c r="G23" s="16"/>
      <c r="J23" s="35"/>
      <c r="K23" s="35"/>
      <c r="L23" s="35"/>
      <c r="M23" s="35"/>
      <c r="N23" s="35"/>
    </row>
    <row r="24" spans="1:14" ht="15" customHeight="1" x14ac:dyDescent="0.2">
      <c r="A24" s="1" t="s">
        <v>32</v>
      </c>
      <c r="B24" s="1" t="s">
        <v>33</v>
      </c>
      <c r="C24" s="8">
        <v>40163</v>
      </c>
      <c r="D24" s="11">
        <v>64.38</v>
      </c>
      <c r="E24" s="23"/>
      <c r="F24" s="23"/>
    </row>
    <row r="25" spans="1:14" ht="15" customHeight="1" x14ac:dyDescent="0.2">
      <c r="A25" s="1" t="s">
        <v>32</v>
      </c>
      <c r="B25" s="1" t="s">
        <v>34</v>
      </c>
      <c r="C25" s="8">
        <v>40163</v>
      </c>
      <c r="D25" s="11">
        <v>21.51</v>
      </c>
      <c r="E25" s="23"/>
      <c r="F25" s="23"/>
    </row>
    <row r="26" spans="1:14" ht="15" customHeight="1" x14ac:dyDescent="0.2">
      <c r="A26" s="1" t="s">
        <v>22</v>
      </c>
      <c r="B26" s="1" t="s">
        <v>27</v>
      </c>
      <c r="C26" s="8">
        <v>40135</v>
      </c>
      <c r="D26" s="11">
        <v>664.85900000000004</v>
      </c>
      <c r="E26" s="23" t="s">
        <v>70</v>
      </c>
      <c r="F26" s="23"/>
    </row>
    <row r="27" spans="1:14" ht="15" customHeight="1" x14ac:dyDescent="0.2">
      <c r="A27" s="1" t="s">
        <v>22</v>
      </c>
      <c r="B27" s="1" t="s">
        <v>57</v>
      </c>
      <c r="C27" s="8">
        <v>40116</v>
      </c>
      <c r="D27" s="11">
        <v>545.9</v>
      </c>
      <c r="E27" s="23" t="s">
        <v>70</v>
      </c>
      <c r="F27" s="23"/>
    </row>
    <row r="28" spans="1:14" ht="15" customHeight="1" x14ac:dyDescent="0.2">
      <c r="A28" s="1" t="s">
        <v>38</v>
      </c>
      <c r="B28" s="1" t="s">
        <v>53</v>
      </c>
      <c r="C28" s="8">
        <v>39681</v>
      </c>
      <c r="D28" s="11">
        <v>278</v>
      </c>
      <c r="E28" s="23" t="s">
        <v>70</v>
      </c>
      <c r="F28" s="23" t="s">
        <v>70</v>
      </c>
      <c r="G28" s="16"/>
    </row>
    <row r="29" spans="1:14" ht="15" customHeight="1" x14ac:dyDescent="0.2">
      <c r="A29" s="1" t="s">
        <v>38</v>
      </c>
      <c r="B29" s="1" t="s">
        <v>54</v>
      </c>
      <c r="C29" s="8">
        <v>39651</v>
      </c>
      <c r="D29" s="11">
        <v>688</v>
      </c>
      <c r="E29" s="23" t="s">
        <v>70</v>
      </c>
      <c r="F29" s="23" t="s">
        <v>70</v>
      </c>
      <c r="G29" s="16"/>
    </row>
    <row r="30" spans="1:14" ht="15" customHeight="1" x14ac:dyDescent="0.2">
      <c r="A30" s="10" t="s">
        <v>38</v>
      </c>
      <c r="B30" s="10" t="s">
        <v>39</v>
      </c>
      <c r="C30" s="9">
        <v>39506</v>
      </c>
      <c r="D30" s="11">
        <v>181</v>
      </c>
      <c r="E30" s="23"/>
      <c r="F30" s="23"/>
    </row>
    <row r="31" spans="1:14" ht="15" customHeight="1" x14ac:dyDescent="0.2">
      <c r="A31" s="10" t="s">
        <v>22</v>
      </c>
      <c r="B31" s="10" t="s">
        <v>27</v>
      </c>
      <c r="C31" s="9">
        <v>39476</v>
      </c>
      <c r="D31" s="11">
        <v>488.47199999999998</v>
      </c>
      <c r="E31" s="23" t="s">
        <v>70</v>
      </c>
      <c r="F31" s="23"/>
    </row>
    <row r="32" spans="1:14" ht="15" customHeight="1" x14ac:dyDescent="0.2">
      <c r="A32" s="1" t="s">
        <v>22</v>
      </c>
      <c r="B32" s="1" t="s">
        <v>36</v>
      </c>
      <c r="C32" s="2">
        <v>39255</v>
      </c>
      <c r="D32" s="11">
        <v>329.5</v>
      </c>
      <c r="E32" s="23"/>
      <c r="F32" s="23"/>
    </row>
    <row r="33" spans="1:7" ht="15" customHeight="1" x14ac:dyDescent="0.2">
      <c r="A33" s="1" t="s">
        <v>37</v>
      </c>
      <c r="B33" s="1" t="s">
        <v>58</v>
      </c>
      <c r="C33" s="2">
        <v>39255</v>
      </c>
      <c r="D33" s="11">
        <v>623.20000000000005</v>
      </c>
      <c r="E33" s="23" t="s">
        <v>70</v>
      </c>
      <c r="F33" s="23"/>
    </row>
    <row r="34" spans="1:7" ht="15" customHeight="1" x14ac:dyDescent="0.2">
      <c r="A34" s="1" t="s">
        <v>30</v>
      </c>
      <c r="B34" s="1" t="s">
        <v>31</v>
      </c>
      <c r="C34" s="2">
        <v>39219</v>
      </c>
      <c r="D34" s="11">
        <v>652</v>
      </c>
      <c r="E34" s="23"/>
      <c r="F34" s="23"/>
    </row>
    <row r="35" spans="1:7" ht="15" customHeight="1" x14ac:dyDescent="0.2">
      <c r="A35" s="1" t="s">
        <v>32</v>
      </c>
      <c r="B35" s="1" t="s">
        <v>33</v>
      </c>
      <c r="C35" s="2">
        <v>39175</v>
      </c>
      <c r="D35" s="11">
        <v>344.48</v>
      </c>
      <c r="E35" s="23"/>
      <c r="F35" s="23"/>
    </row>
    <row r="36" spans="1:7" ht="15" customHeight="1" x14ac:dyDescent="0.2">
      <c r="A36" s="1" t="s">
        <v>32</v>
      </c>
      <c r="B36" s="1" t="s">
        <v>34</v>
      </c>
      <c r="C36" s="2">
        <v>39175</v>
      </c>
      <c r="D36" s="11">
        <v>114.83</v>
      </c>
      <c r="E36" s="23"/>
      <c r="F36" s="23"/>
    </row>
    <row r="37" spans="1:7" ht="15" customHeight="1" x14ac:dyDescent="0.2">
      <c r="A37" s="1" t="s">
        <v>22</v>
      </c>
      <c r="B37" s="1" t="s">
        <v>35</v>
      </c>
      <c r="C37" s="2">
        <v>38994</v>
      </c>
      <c r="D37" s="11">
        <v>1739.7</v>
      </c>
      <c r="E37" s="23"/>
      <c r="F37" s="23"/>
    </row>
    <row r="38" spans="1:7" ht="15" customHeight="1" x14ac:dyDescent="0.2">
      <c r="A38" s="1" t="s">
        <v>17</v>
      </c>
      <c r="B38" s="1" t="s">
        <v>59</v>
      </c>
      <c r="C38" s="2">
        <v>38933</v>
      </c>
      <c r="D38" s="11">
        <v>182.4</v>
      </c>
      <c r="E38" s="23" t="s">
        <v>70</v>
      </c>
      <c r="F38" s="23"/>
    </row>
    <row r="39" spans="1:7" ht="15" customHeight="1" x14ac:dyDescent="0.2">
      <c r="A39" s="1" t="s">
        <v>22</v>
      </c>
      <c r="B39" s="1" t="s">
        <v>27</v>
      </c>
      <c r="C39" s="2">
        <v>38695</v>
      </c>
      <c r="D39" s="11">
        <v>1851</v>
      </c>
      <c r="E39" s="23"/>
      <c r="F39" s="23"/>
    </row>
    <row r="40" spans="1:7" ht="15" customHeight="1" x14ac:dyDescent="0.2">
      <c r="A40" s="1" t="s">
        <v>5</v>
      </c>
      <c r="B40" s="1" t="s">
        <v>6</v>
      </c>
      <c r="C40" s="2">
        <v>38659</v>
      </c>
      <c r="D40" s="11">
        <v>844.46</v>
      </c>
      <c r="E40" s="23" t="s">
        <v>70</v>
      </c>
      <c r="F40" s="23"/>
    </row>
    <row r="41" spans="1:7" ht="15" customHeight="1" x14ac:dyDescent="0.2">
      <c r="A41" s="10" t="s">
        <v>12</v>
      </c>
      <c r="B41" s="10" t="s">
        <v>16</v>
      </c>
      <c r="C41" s="14">
        <v>38617</v>
      </c>
      <c r="D41" s="11">
        <v>115</v>
      </c>
      <c r="E41" s="23"/>
      <c r="F41" s="23"/>
      <c r="G41" s="16"/>
    </row>
    <row r="42" spans="1:7" ht="15" customHeight="1" x14ac:dyDescent="0.2">
      <c r="A42" s="1" t="s">
        <v>17</v>
      </c>
      <c r="B42" s="1" t="s">
        <v>28</v>
      </c>
      <c r="C42" s="2">
        <v>38604</v>
      </c>
      <c r="D42" s="11">
        <v>102.7</v>
      </c>
      <c r="E42" s="23"/>
      <c r="F42" s="23"/>
    </row>
    <row r="43" spans="1:7" ht="15" customHeight="1" x14ac:dyDescent="0.2">
      <c r="A43" s="1" t="s">
        <v>15</v>
      </c>
      <c r="B43" s="1" t="s">
        <v>29</v>
      </c>
      <c r="C43" s="2">
        <v>38398</v>
      </c>
      <c r="D43" s="11">
        <v>674.5</v>
      </c>
      <c r="E43" s="23"/>
      <c r="F43" s="23"/>
    </row>
    <row r="44" spans="1:7" ht="15" customHeight="1" x14ac:dyDescent="0.2">
      <c r="A44" s="1" t="s">
        <v>5</v>
      </c>
      <c r="B44" s="1" t="s">
        <v>6</v>
      </c>
      <c r="C44" s="2">
        <v>38386</v>
      </c>
      <c r="D44" s="11">
        <v>1887.86</v>
      </c>
      <c r="E44" s="23" t="s">
        <v>70</v>
      </c>
      <c r="F44" s="23"/>
      <c r="G44" s="16"/>
    </row>
    <row r="45" spans="1:7" ht="15" customHeight="1" x14ac:dyDescent="0.2">
      <c r="A45" s="1" t="s">
        <v>17</v>
      </c>
      <c r="B45" s="1" t="s">
        <v>60</v>
      </c>
      <c r="C45" s="2">
        <v>38196</v>
      </c>
      <c r="D45" s="11">
        <v>46.3</v>
      </c>
      <c r="E45" s="23" t="s">
        <v>70</v>
      </c>
      <c r="F45" s="23" t="s">
        <v>70</v>
      </c>
      <c r="G45" s="16"/>
    </row>
    <row r="46" spans="1:7" ht="15" customHeight="1" x14ac:dyDescent="0.2">
      <c r="A46" s="1" t="s">
        <v>19</v>
      </c>
      <c r="B46" s="1" t="s">
        <v>24</v>
      </c>
      <c r="C46" s="8">
        <v>38161</v>
      </c>
      <c r="D46" s="11">
        <v>205</v>
      </c>
      <c r="E46" s="23"/>
      <c r="F46" s="23"/>
      <c r="G46" s="16"/>
    </row>
    <row r="47" spans="1:7" ht="15" customHeight="1" x14ac:dyDescent="0.2">
      <c r="A47" s="1" t="s">
        <v>22</v>
      </c>
      <c r="B47" s="1" t="s">
        <v>25</v>
      </c>
      <c r="C47" s="2">
        <v>38135</v>
      </c>
      <c r="D47" s="11">
        <v>789.78</v>
      </c>
      <c r="E47" s="23"/>
      <c r="F47" s="23"/>
    </row>
    <row r="48" spans="1:7" ht="15" customHeight="1" x14ac:dyDescent="0.2">
      <c r="A48" s="1" t="s">
        <v>17</v>
      </c>
      <c r="B48" s="1" t="s">
        <v>26</v>
      </c>
      <c r="C48" s="2">
        <v>37973</v>
      </c>
      <c r="D48" s="11">
        <v>152</v>
      </c>
      <c r="E48" s="23"/>
      <c r="F48" s="23"/>
    </row>
    <row r="49" spans="1:7" ht="15" customHeight="1" x14ac:dyDescent="0.2">
      <c r="A49" s="1" t="s">
        <v>22</v>
      </c>
      <c r="B49" s="1" t="s">
        <v>25</v>
      </c>
      <c r="C49" s="2">
        <v>37847</v>
      </c>
      <c r="D49" s="11">
        <v>500</v>
      </c>
      <c r="E49" s="23"/>
      <c r="F49" s="23"/>
    </row>
    <row r="50" spans="1:7" ht="15" customHeight="1" x14ac:dyDescent="0.2">
      <c r="A50" s="1" t="s">
        <v>17</v>
      </c>
      <c r="B50" s="1" t="s">
        <v>26</v>
      </c>
      <c r="C50" s="2">
        <v>37601</v>
      </c>
      <c r="D50" s="11">
        <v>440</v>
      </c>
      <c r="E50" s="23"/>
      <c r="F50" s="23"/>
    </row>
    <row r="51" spans="1:7" ht="15" customHeight="1" x14ac:dyDescent="0.2">
      <c r="A51" s="1" t="s">
        <v>17</v>
      </c>
      <c r="B51" s="1" t="s">
        <v>59</v>
      </c>
      <c r="C51" s="2">
        <v>37411</v>
      </c>
      <c r="D51" s="11">
        <v>320</v>
      </c>
      <c r="E51" s="23"/>
      <c r="F51" s="23"/>
    </row>
    <row r="52" spans="1:7" ht="15" customHeight="1" x14ac:dyDescent="0.2">
      <c r="A52" s="1" t="s">
        <v>22</v>
      </c>
      <c r="B52" s="1" t="s">
        <v>61</v>
      </c>
      <c r="C52" s="2">
        <v>37287</v>
      </c>
      <c r="D52" s="11">
        <v>797.33</v>
      </c>
      <c r="E52" s="23" t="s">
        <v>70</v>
      </c>
      <c r="F52" s="23"/>
    </row>
    <row r="53" spans="1:7" ht="15" customHeight="1" x14ac:dyDescent="0.2">
      <c r="A53" s="1" t="s">
        <v>18</v>
      </c>
      <c r="B53" s="1" t="s">
        <v>62</v>
      </c>
      <c r="C53" s="2">
        <v>37272</v>
      </c>
      <c r="D53" s="11">
        <v>50</v>
      </c>
      <c r="E53" s="23" t="s">
        <v>70</v>
      </c>
      <c r="F53" s="23" t="s">
        <v>70</v>
      </c>
    </row>
    <row r="54" spans="1:7" ht="15" customHeight="1" x14ac:dyDescent="0.2">
      <c r="A54" s="1" t="s">
        <v>20</v>
      </c>
      <c r="B54" s="1" t="s">
        <v>21</v>
      </c>
      <c r="C54" s="2">
        <v>37195</v>
      </c>
      <c r="D54" s="11">
        <v>469</v>
      </c>
      <c r="E54" s="23"/>
      <c r="F54" s="23"/>
      <c r="G54" s="13"/>
    </row>
    <row r="55" spans="1:7" ht="15" customHeight="1" x14ac:dyDescent="0.2">
      <c r="A55" s="1" t="s">
        <v>22</v>
      </c>
      <c r="B55" s="1" t="s">
        <v>23</v>
      </c>
      <c r="C55" s="2">
        <v>37181</v>
      </c>
      <c r="D55" s="11">
        <v>749</v>
      </c>
      <c r="E55" s="23"/>
      <c r="F55" s="23"/>
    </row>
    <row r="56" spans="1:7" ht="15" customHeight="1" x14ac:dyDescent="0.2">
      <c r="A56" s="1" t="s">
        <v>15</v>
      </c>
      <c r="B56" s="1" t="s">
        <v>63</v>
      </c>
      <c r="C56" s="2">
        <v>37025</v>
      </c>
      <c r="D56" s="11">
        <v>155</v>
      </c>
      <c r="E56" s="23" t="s">
        <v>70</v>
      </c>
      <c r="F56" s="23" t="s">
        <v>70</v>
      </c>
    </row>
    <row r="57" spans="1:7" ht="15" customHeight="1" x14ac:dyDescent="0.2">
      <c r="A57" s="1" t="s">
        <v>18</v>
      </c>
      <c r="B57" s="1" t="s">
        <v>62</v>
      </c>
      <c r="C57" s="2">
        <v>37001</v>
      </c>
      <c r="D57" s="11">
        <v>525</v>
      </c>
      <c r="E57" s="23" t="s">
        <v>70</v>
      </c>
      <c r="F57" s="23" t="s">
        <v>70</v>
      </c>
      <c r="G57" s="12"/>
    </row>
    <row r="58" spans="1:7" ht="15" customHeight="1" x14ac:dyDescent="0.2">
      <c r="A58" s="1" t="s">
        <v>19</v>
      </c>
      <c r="B58" s="1" t="s">
        <v>24</v>
      </c>
      <c r="C58" s="2">
        <v>36977</v>
      </c>
      <c r="D58" s="11">
        <v>1438</v>
      </c>
      <c r="E58" s="23" t="s">
        <v>70</v>
      </c>
      <c r="F58" s="23" t="s">
        <v>70</v>
      </c>
      <c r="G58" s="12"/>
    </row>
    <row r="59" spans="1:7" ht="15" customHeight="1" x14ac:dyDescent="0.2">
      <c r="A59" s="1" t="s">
        <v>20</v>
      </c>
      <c r="B59" s="1" t="s">
        <v>64</v>
      </c>
      <c r="C59" s="2">
        <v>36952</v>
      </c>
      <c r="D59" s="11">
        <v>1750</v>
      </c>
      <c r="E59" s="23" t="s">
        <v>70</v>
      </c>
      <c r="F59" s="23" t="s">
        <v>70</v>
      </c>
      <c r="G59" s="12"/>
    </row>
    <row r="60" spans="1:7" ht="15" customHeight="1" x14ac:dyDescent="0.2">
      <c r="A60" s="1" t="s">
        <v>12</v>
      </c>
      <c r="B60" s="1" t="s">
        <v>13</v>
      </c>
      <c r="C60" s="2">
        <v>36937</v>
      </c>
      <c r="D60" s="11">
        <v>805</v>
      </c>
      <c r="E60" s="23" t="s">
        <v>70</v>
      </c>
      <c r="F60" s="23" t="s">
        <v>70</v>
      </c>
    </row>
    <row r="61" spans="1:7" ht="15" customHeight="1" x14ac:dyDescent="0.2">
      <c r="A61" s="1" t="s">
        <v>17</v>
      </c>
      <c r="B61" s="1" t="s">
        <v>28</v>
      </c>
      <c r="C61" s="2">
        <v>36916</v>
      </c>
      <c r="D61" s="11">
        <v>2525</v>
      </c>
      <c r="E61" s="23" t="s">
        <v>70</v>
      </c>
      <c r="F61" s="23"/>
      <c r="G61" s="15"/>
    </row>
    <row r="62" spans="1:7" ht="15" customHeight="1" x14ac:dyDescent="0.2">
      <c r="A62" s="10" t="s">
        <v>12</v>
      </c>
      <c r="B62" s="10" t="s">
        <v>13</v>
      </c>
      <c r="C62" s="14">
        <v>36643</v>
      </c>
      <c r="D62" s="11">
        <v>1000</v>
      </c>
      <c r="E62" s="23" t="s">
        <v>70</v>
      </c>
      <c r="F62" s="23" t="s">
        <v>70</v>
      </c>
      <c r="G62" s="15"/>
    </row>
    <row r="63" spans="1:7" ht="15" customHeight="1" x14ac:dyDescent="0.2">
      <c r="A63" s="1" t="s">
        <v>12</v>
      </c>
      <c r="B63" s="1" t="s">
        <v>16</v>
      </c>
      <c r="C63" s="2">
        <v>36467</v>
      </c>
      <c r="D63" s="11">
        <v>600</v>
      </c>
      <c r="E63" s="23"/>
      <c r="F63" s="23"/>
      <c r="G63" s="15"/>
    </row>
    <row r="64" spans="1:7" ht="15" customHeight="1" x14ac:dyDescent="0.2">
      <c r="A64" s="1" t="s">
        <v>12</v>
      </c>
      <c r="B64" s="1" t="s">
        <v>65</v>
      </c>
      <c r="C64" s="2">
        <v>36370</v>
      </c>
      <c r="D64" s="11">
        <v>2420</v>
      </c>
      <c r="E64" s="23" t="s">
        <v>70</v>
      </c>
      <c r="F64" s="23"/>
      <c r="G64" s="15"/>
    </row>
    <row r="65" spans="1:7" ht="15" customHeight="1" x14ac:dyDescent="0.2">
      <c r="A65" s="1" t="s">
        <v>15</v>
      </c>
      <c r="B65" s="1" t="s">
        <v>66</v>
      </c>
      <c r="C65" s="2">
        <v>36363</v>
      </c>
      <c r="D65" s="11">
        <v>725</v>
      </c>
      <c r="E65" s="23" t="s">
        <v>70</v>
      </c>
      <c r="F65" s="23"/>
      <c r="G65" s="15"/>
    </row>
    <row r="66" spans="1:7" ht="15" customHeight="1" x14ac:dyDescent="0.2">
      <c r="A66" s="1" t="s">
        <v>5</v>
      </c>
      <c r="B66" s="1" t="s">
        <v>14</v>
      </c>
      <c r="C66" s="2">
        <v>36258</v>
      </c>
      <c r="D66" s="11">
        <v>24</v>
      </c>
      <c r="E66" s="23"/>
      <c r="F66" s="23"/>
      <c r="G66" s="15"/>
    </row>
    <row r="67" spans="1:7" ht="15" customHeight="1" x14ac:dyDescent="0.2">
      <c r="A67" s="1" t="s">
        <v>12</v>
      </c>
      <c r="B67" s="1" t="s">
        <v>13</v>
      </c>
      <c r="C67" s="2">
        <v>36237</v>
      </c>
      <c r="D67" s="11">
        <v>4000</v>
      </c>
      <c r="E67" s="23" t="s">
        <v>70</v>
      </c>
      <c r="F67" s="23" t="s">
        <v>70</v>
      </c>
      <c r="G67" s="15"/>
    </row>
    <row r="68" spans="1:7" ht="15" customHeight="1" x14ac:dyDescent="0.2">
      <c r="A68" s="1" t="s">
        <v>10</v>
      </c>
      <c r="B68" s="1" t="s">
        <v>11</v>
      </c>
      <c r="C68" s="2">
        <v>36151</v>
      </c>
      <c r="D68" s="11">
        <v>63</v>
      </c>
      <c r="E68" s="23"/>
      <c r="F68" s="23"/>
      <c r="G68" s="15"/>
    </row>
    <row r="69" spans="1:7" ht="15" customHeight="1" x14ac:dyDescent="0.2">
      <c r="A69" s="1" t="s">
        <v>7</v>
      </c>
      <c r="B69" s="1" t="s">
        <v>8</v>
      </c>
      <c r="C69" s="2">
        <v>36139</v>
      </c>
      <c r="D69" s="11">
        <v>864</v>
      </c>
      <c r="E69" s="23" t="s">
        <v>70</v>
      </c>
      <c r="F69" s="23"/>
      <c r="G69" s="15"/>
    </row>
    <row r="70" spans="1:7" ht="15" customHeight="1" x14ac:dyDescent="0.2">
      <c r="A70" s="1" t="s">
        <v>7</v>
      </c>
      <c r="B70" s="1" t="s">
        <v>9</v>
      </c>
      <c r="C70" s="2">
        <v>36136</v>
      </c>
      <c r="D70" s="11">
        <v>3400</v>
      </c>
      <c r="E70" s="23" t="s">
        <v>70</v>
      </c>
      <c r="F70" s="23"/>
      <c r="G70" s="15"/>
    </row>
    <row r="71" spans="1:7" ht="15" customHeight="1" x14ac:dyDescent="0.2">
      <c r="A71" s="1" t="s">
        <v>5</v>
      </c>
      <c r="B71" s="1" t="s">
        <v>67</v>
      </c>
      <c r="C71" s="2">
        <v>35768</v>
      </c>
      <c r="D71" s="11">
        <v>2463</v>
      </c>
      <c r="E71" s="23" t="s">
        <v>70</v>
      </c>
      <c r="F71" s="23" t="s">
        <v>70</v>
      </c>
      <c r="G71" s="15"/>
    </row>
    <row r="72" spans="1:7" ht="15" customHeight="1" x14ac:dyDescent="0.2">
      <c r="A72" s="1" t="s">
        <v>5</v>
      </c>
      <c r="B72" s="1" t="s">
        <v>68</v>
      </c>
      <c r="C72" s="2">
        <v>35768</v>
      </c>
      <c r="D72" s="11">
        <v>658</v>
      </c>
      <c r="E72" s="23" t="s">
        <v>70</v>
      </c>
      <c r="F72" s="23"/>
      <c r="G72" s="15"/>
    </row>
    <row r="73" spans="1:7" ht="15" customHeight="1" x14ac:dyDescent="0.2">
      <c r="A73" s="1" t="s">
        <v>5</v>
      </c>
      <c r="B73" s="1" t="s">
        <v>6</v>
      </c>
      <c r="C73" s="2">
        <v>35759</v>
      </c>
      <c r="D73" s="11">
        <v>2901</v>
      </c>
      <c r="E73" s="23"/>
      <c r="F73" s="23"/>
      <c r="G73" s="15"/>
    </row>
    <row r="74" spans="1:7" ht="15" customHeight="1" x14ac:dyDescent="0.2">
      <c r="A74" s="1" t="s">
        <v>3</v>
      </c>
      <c r="B74" s="1" t="s">
        <v>80</v>
      </c>
      <c r="C74" s="8">
        <v>35641</v>
      </c>
      <c r="D74" s="11">
        <v>35</v>
      </c>
      <c r="E74" s="23" t="s">
        <v>70</v>
      </c>
      <c r="F74" s="23" t="s">
        <v>70</v>
      </c>
      <c r="G74" s="15"/>
    </row>
    <row r="75" spans="1:7" ht="15" customHeight="1" x14ac:dyDescent="0.2">
      <c r="A75" s="1" t="s">
        <v>3</v>
      </c>
      <c r="B75" s="1" t="s">
        <v>4</v>
      </c>
      <c r="C75" s="2">
        <v>34851</v>
      </c>
      <c r="D75" s="11">
        <v>202</v>
      </c>
      <c r="E75" s="23" t="s">
        <v>70</v>
      </c>
      <c r="F75" s="23" t="s">
        <v>70</v>
      </c>
      <c r="G75" s="15"/>
    </row>
    <row r="76" spans="1:7" x14ac:dyDescent="0.2">
      <c r="G76" s="15"/>
    </row>
    <row r="77" spans="1:7" hidden="1" x14ac:dyDescent="0.2">
      <c r="D77" s="25">
        <f>SUM(D2:D76)</f>
        <v>55703.167000000001</v>
      </c>
      <c r="G77" s="15"/>
    </row>
    <row r="78" spans="1:7" x14ac:dyDescent="0.2">
      <c r="A78" s="18"/>
      <c r="G78" s="15"/>
    </row>
    <row r="79" spans="1:7" x14ac:dyDescent="0.2">
      <c r="A79" s="18" t="s">
        <v>71</v>
      </c>
      <c r="G79" s="15"/>
    </row>
    <row r="80" spans="1:7" x14ac:dyDescent="0.2">
      <c r="G80" s="15"/>
    </row>
  </sheetData>
  <mergeCells count="4">
    <mergeCell ref="J3:K3"/>
    <mergeCell ref="M3:N3"/>
    <mergeCell ref="J11:K11"/>
    <mergeCell ref="M11:N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78"/>
  <sheetViews>
    <sheetView topLeftCell="A67" workbookViewId="0">
      <selection activeCell="D78" sqref="D78"/>
    </sheetView>
  </sheetViews>
  <sheetFormatPr defaultColWidth="9.33203125" defaultRowHeight="11.25" x14ac:dyDescent="0.2"/>
  <cols>
    <col min="1" max="1" width="9.33203125" style="38"/>
    <col min="2" max="3" width="15.1640625" style="7" bestFit="1" customWidth="1"/>
    <col min="4" max="10" width="9.33203125" style="7"/>
    <col min="11" max="16384" width="9.33203125" style="38"/>
  </cols>
  <sheetData>
    <row r="1" spans="1:10" x14ac:dyDescent="0.2">
      <c r="A1" s="39"/>
      <c r="B1" s="21"/>
      <c r="C1" s="22"/>
      <c r="D1" s="22"/>
      <c r="E1" s="22"/>
      <c r="F1" s="22"/>
      <c r="G1" s="22"/>
      <c r="H1" s="22"/>
      <c r="I1" s="22"/>
      <c r="J1" s="22"/>
    </row>
    <row r="2" spans="1:10" x14ac:dyDescent="0.2">
      <c r="B2" s="7">
        <f>IF('Citi Roles'!E2="p",1,0)</f>
        <v>1</v>
      </c>
      <c r="C2" s="7">
        <f>IF('Citi Roles'!F2="p",1,0)</f>
        <v>0</v>
      </c>
      <c r="D2" s="30">
        <f>IF('Citi Roles'!E2="p",'Citi Roles'!D2,0)</f>
        <v>235.28</v>
      </c>
      <c r="E2" s="30">
        <f>IF('Citi Roles'!F2="p",'Citi Roles'!D2,0)</f>
        <v>0</v>
      </c>
      <c r="F2" s="30"/>
    </row>
    <row r="3" spans="1:10" x14ac:dyDescent="0.2">
      <c r="B3" s="7">
        <f>IF('Citi Roles'!E3="p",1,0)</f>
        <v>1</v>
      </c>
      <c r="C3" s="7">
        <f>IF('Citi Roles'!F3="p",1,0)</f>
        <v>0</v>
      </c>
      <c r="D3" s="30">
        <f>IF('Citi Roles'!E3="p",'Citi Roles'!D3,0)</f>
        <v>635.66</v>
      </c>
      <c r="E3" s="30">
        <f>IF('Citi Roles'!F3="p",'Citi Roles'!D3,0)</f>
        <v>0</v>
      </c>
      <c r="F3" s="30"/>
    </row>
    <row r="4" spans="1:10" x14ac:dyDescent="0.2">
      <c r="B4" s="7">
        <f>IF('Citi Roles'!E4="p",1,0)</f>
        <v>1</v>
      </c>
      <c r="C4" s="7">
        <f>IF('Citi Roles'!F4="p",1,0)</f>
        <v>0</v>
      </c>
      <c r="D4" s="30">
        <f>IF('Citi Roles'!E4="p",'Citi Roles'!D4,0)</f>
        <v>369.47</v>
      </c>
      <c r="E4" s="30">
        <f>IF('Citi Roles'!F4="p",'Citi Roles'!D4,0)</f>
        <v>0</v>
      </c>
      <c r="F4" s="31"/>
      <c r="G4" s="17"/>
      <c r="H4" s="17"/>
      <c r="I4" s="17"/>
      <c r="J4" s="17"/>
    </row>
    <row r="5" spans="1:10" x14ac:dyDescent="0.2">
      <c r="B5" s="7">
        <f>IF('Citi Roles'!E5="p",1,0)</f>
        <v>1</v>
      </c>
      <c r="C5" s="7">
        <f>IF('Citi Roles'!F5="p",1,0)</f>
        <v>0</v>
      </c>
      <c r="D5" s="30">
        <f>IF('Citi Roles'!E5="p",'Citi Roles'!D5,0)</f>
        <v>469</v>
      </c>
      <c r="E5" s="30">
        <f>IF('Citi Roles'!F5="p",'Citi Roles'!D5,0)</f>
        <v>0</v>
      </c>
      <c r="F5" s="31"/>
      <c r="G5" s="17"/>
      <c r="H5" s="17"/>
      <c r="I5" s="17"/>
      <c r="J5" s="17"/>
    </row>
    <row r="6" spans="1:10" x14ac:dyDescent="0.2">
      <c r="B6" s="7">
        <f>IF('Citi Roles'!E6="p",1,0)</f>
        <v>1</v>
      </c>
      <c r="C6" s="7">
        <f>IF('Citi Roles'!F6="p",1,0)</f>
        <v>0</v>
      </c>
      <c r="D6" s="30">
        <f>IF('Citi Roles'!E6="p",'Citi Roles'!D6,0)</f>
        <v>636.77</v>
      </c>
      <c r="E6" s="30">
        <f>IF('Citi Roles'!F6="p",'Citi Roles'!D6,0)</f>
        <v>0</v>
      </c>
      <c r="F6" s="31"/>
      <c r="G6" s="17"/>
      <c r="H6" s="17"/>
      <c r="I6" s="17"/>
      <c r="J6" s="17"/>
    </row>
    <row r="7" spans="1:10" x14ac:dyDescent="0.2">
      <c r="B7" s="7">
        <f>IF('Citi Roles'!E7="p",1,0)</f>
        <v>0</v>
      </c>
      <c r="C7" s="7">
        <f>IF('Citi Roles'!F7="p",1,0)</f>
        <v>0</v>
      </c>
      <c r="D7" s="30">
        <f>IF('Citi Roles'!E7="p",'Citi Roles'!D7,0)</f>
        <v>0</v>
      </c>
      <c r="E7" s="30">
        <f>IF('Citi Roles'!F7="p",'Citi Roles'!D7,0)</f>
        <v>0</v>
      </c>
      <c r="F7" s="30"/>
    </row>
    <row r="8" spans="1:10" x14ac:dyDescent="0.2">
      <c r="B8" s="7">
        <f>IF('Citi Roles'!E8="p",1,0)</f>
        <v>1</v>
      </c>
      <c r="C8" s="7">
        <f>IF('Citi Roles'!F8="p",1,0)</f>
        <v>0</v>
      </c>
      <c r="D8" s="30">
        <f>IF('Citi Roles'!E8="p",'Citi Roles'!D8,0)</f>
        <v>1002.12</v>
      </c>
      <c r="E8" s="30">
        <f>IF('Citi Roles'!F8="p",'Citi Roles'!D8,0)</f>
        <v>0</v>
      </c>
      <c r="F8" s="30"/>
    </row>
    <row r="9" spans="1:10" x14ac:dyDescent="0.2">
      <c r="B9" s="7">
        <f>IF('Citi Roles'!E9="p",1,0)</f>
        <v>1</v>
      </c>
      <c r="C9" s="7">
        <f>IF('Citi Roles'!F9="p",1,0)</f>
        <v>1</v>
      </c>
      <c r="D9" s="30">
        <f>IF('Citi Roles'!E9="p",'Citi Roles'!D9,0)</f>
        <v>98.73</v>
      </c>
      <c r="E9" s="30">
        <f>IF('Citi Roles'!F9="p",'Citi Roles'!D9,0)</f>
        <v>98.73</v>
      </c>
      <c r="F9" s="30"/>
    </row>
    <row r="10" spans="1:10" x14ac:dyDescent="0.2">
      <c r="B10" s="7">
        <f>IF('Citi Roles'!E10="p",1,0)</f>
        <v>1</v>
      </c>
      <c r="C10" s="7">
        <f>IF('Citi Roles'!F10="p",1,0)</f>
        <v>0</v>
      </c>
      <c r="D10" s="30">
        <f>IF('Citi Roles'!E10="p",'Citi Roles'!D10,0)</f>
        <v>150</v>
      </c>
      <c r="E10" s="30">
        <f>IF('Citi Roles'!F10="p",'Citi Roles'!D10,0)</f>
        <v>0</v>
      </c>
      <c r="F10" s="30"/>
      <c r="G10" s="7">
        <f>SUM(B2:B23)</f>
        <v>19</v>
      </c>
      <c r="H10" s="7">
        <f>SUM(C2:C23)</f>
        <v>8</v>
      </c>
      <c r="I10" s="25">
        <f>SUM(D2:D23)</f>
        <v>10439.316000000001</v>
      </c>
      <c r="J10" s="25">
        <f>SUM(E2:E23)</f>
        <v>1979.0940000000001</v>
      </c>
    </row>
    <row r="11" spans="1:10" x14ac:dyDescent="0.2">
      <c r="B11" s="7">
        <f>IF('Citi Roles'!E11="p",1,0)</f>
        <v>1</v>
      </c>
      <c r="C11" s="7">
        <f>IF('Citi Roles'!F11="p",1,0)</f>
        <v>1</v>
      </c>
      <c r="D11" s="30">
        <f>IF('Citi Roles'!E11="p",'Citi Roles'!D11,0)</f>
        <v>243.8</v>
      </c>
      <c r="E11" s="30">
        <f>IF('Citi Roles'!F11="p",'Citi Roles'!D11,0)</f>
        <v>243.8</v>
      </c>
      <c r="F11" s="30"/>
      <c r="G11" s="7">
        <f>COUNT('Citi Roles'!D2:D23)</f>
        <v>22</v>
      </c>
      <c r="H11" s="7">
        <f>+G11</f>
        <v>22</v>
      </c>
      <c r="I11" s="29">
        <f>SUM('Citi Roles'!D2:D23)</f>
        <v>12238.006000000001</v>
      </c>
      <c r="J11" s="29">
        <f>+I11</f>
        <v>12238.006000000001</v>
      </c>
    </row>
    <row r="12" spans="1:10" x14ac:dyDescent="0.2">
      <c r="B12" s="7">
        <f>IF('Citi Roles'!E12="p",1,0)</f>
        <v>1</v>
      </c>
      <c r="C12" s="7">
        <f>IF('Citi Roles'!F12="p",1,0)</f>
        <v>1</v>
      </c>
      <c r="D12" s="30">
        <f>IF('Citi Roles'!E12="p",'Citi Roles'!D12,0)</f>
        <v>71</v>
      </c>
      <c r="E12" s="30">
        <f>IF('Citi Roles'!F12="p",'Citi Roles'!D12,0)</f>
        <v>71</v>
      </c>
      <c r="F12" s="30"/>
      <c r="G12" s="26">
        <f>+G10/G11</f>
        <v>0.86363636363636365</v>
      </c>
      <c r="H12" s="26">
        <f>+H10/H11</f>
        <v>0.36363636363636365</v>
      </c>
      <c r="I12" s="26">
        <f>+I10/I11</f>
        <v>0.85302425901735945</v>
      </c>
      <c r="J12" s="26">
        <f>+J10/J11</f>
        <v>0.16171703135298346</v>
      </c>
    </row>
    <row r="13" spans="1:10" x14ac:dyDescent="0.2">
      <c r="B13" s="7">
        <f>IF('Citi Roles'!E13="p",1,0)</f>
        <v>1</v>
      </c>
      <c r="C13" s="7">
        <f>IF('Citi Roles'!F13="p",1,0)</f>
        <v>1</v>
      </c>
      <c r="D13" s="30">
        <f>IF('Citi Roles'!E13="p",'Citi Roles'!D13,0)</f>
        <v>378</v>
      </c>
      <c r="E13" s="30">
        <f>IF('Citi Roles'!F13="p",'Citi Roles'!D13,0)</f>
        <v>378</v>
      </c>
      <c r="F13" s="30"/>
    </row>
    <row r="14" spans="1:10" x14ac:dyDescent="0.2">
      <c r="B14" s="7">
        <f>IF('Citi Roles'!E14="p",1,0)</f>
        <v>1</v>
      </c>
      <c r="C14" s="7">
        <f>IF('Citi Roles'!F14="p",1,0)</f>
        <v>0</v>
      </c>
      <c r="D14" s="30">
        <f>IF('Citi Roles'!E14="p",'Citi Roles'!D14,0)</f>
        <v>2022</v>
      </c>
      <c r="E14" s="30">
        <f>IF('Citi Roles'!F14="p",'Citi Roles'!D14,0)</f>
        <v>0</v>
      </c>
      <c r="F14" s="30"/>
    </row>
    <row r="15" spans="1:10" x14ac:dyDescent="0.2">
      <c r="B15" s="7">
        <f>IF('Citi Roles'!E15="p",1,0)</f>
        <v>0</v>
      </c>
      <c r="C15" s="7">
        <f>IF('Citi Roles'!F15="p",1,0)</f>
        <v>0</v>
      </c>
      <c r="D15" s="30">
        <f>IF('Citi Roles'!E15="p",'Citi Roles'!D15,0)</f>
        <v>0</v>
      </c>
      <c r="E15" s="30">
        <f>IF('Citi Roles'!F15="p",'Citi Roles'!D15,0)</f>
        <v>0</v>
      </c>
      <c r="F15" s="30"/>
    </row>
    <row r="16" spans="1:10" x14ac:dyDescent="0.2">
      <c r="B16" s="7">
        <f>IF('Citi Roles'!E16="p",1,0)</f>
        <v>1</v>
      </c>
      <c r="C16" s="7">
        <f>IF('Citi Roles'!F16="p",1,0)</f>
        <v>1</v>
      </c>
      <c r="D16" s="30">
        <f>IF('Citi Roles'!E16="p",'Citi Roles'!D16,0)</f>
        <v>267.40800000000002</v>
      </c>
      <c r="E16" s="30">
        <f>IF('Citi Roles'!F16="p",'Citi Roles'!D16,0)</f>
        <v>267.40800000000002</v>
      </c>
      <c r="F16" s="30"/>
    </row>
    <row r="17" spans="2:10" x14ac:dyDescent="0.2">
      <c r="B17" s="7">
        <f>IF('Citi Roles'!E17="p",1,0)</f>
        <v>1</v>
      </c>
      <c r="C17" s="7">
        <f>IF('Citi Roles'!F17="p",1,0)</f>
        <v>0</v>
      </c>
      <c r="D17" s="30">
        <f>IF('Citi Roles'!E17="p",'Citi Roles'!D17,0)</f>
        <v>444.92200000000003</v>
      </c>
      <c r="E17" s="30">
        <f>IF('Citi Roles'!F17="p",'Citi Roles'!D17,0)</f>
        <v>0</v>
      </c>
      <c r="F17" s="30"/>
    </row>
    <row r="18" spans="2:10" x14ac:dyDescent="0.2">
      <c r="B18" s="7">
        <f>IF('Citi Roles'!E18="p",1,0)</f>
        <v>1</v>
      </c>
      <c r="C18" s="7">
        <f>IF('Citi Roles'!F18="p",1,0)</f>
        <v>0</v>
      </c>
      <c r="D18" s="30">
        <f>IF('Citi Roles'!E18="p",'Citi Roles'!D18,0)</f>
        <v>800</v>
      </c>
      <c r="E18" s="30">
        <f>IF('Citi Roles'!F18="p",'Citi Roles'!D18,0)</f>
        <v>0</v>
      </c>
      <c r="F18" s="30"/>
    </row>
    <row r="19" spans="2:10" x14ac:dyDescent="0.2">
      <c r="B19" s="7">
        <f>IF('Citi Roles'!E19="p",1,0)</f>
        <v>1</v>
      </c>
      <c r="C19" s="7">
        <f>IF('Citi Roles'!F19="p",1,0)</f>
        <v>0</v>
      </c>
      <c r="D19" s="30">
        <f>IF('Citi Roles'!E19="p",'Citi Roles'!D19,0)</f>
        <v>1695</v>
      </c>
      <c r="E19" s="30">
        <f>IF('Citi Roles'!F19="p",'Citi Roles'!D19,0)</f>
        <v>0</v>
      </c>
      <c r="F19" s="30"/>
    </row>
    <row r="20" spans="2:10" x14ac:dyDescent="0.2">
      <c r="B20" s="7">
        <f>IF('Citi Roles'!E20="p",1,0)</f>
        <v>1</v>
      </c>
      <c r="C20" s="7">
        <f>IF('Citi Roles'!F20="p",1,0)</f>
        <v>1</v>
      </c>
      <c r="D20" s="30">
        <f>IF('Citi Roles'!E20="p",'Citi Roles'!D20,0)</f>
        <v>207.15600000000001</v>
      </c>
      <c r="E20" s="30">
        <f>IF('Citi Roles'!F20="p",'Citi Roles'!D20,0)</f>
        <v>207.15600000000001</v>
      </c>
      <c r="F20" s="30"/>
    </row>
    <row r="21" spans="2:10" x14ac:dyDescent="0.2">
      <c r="B21" s="7">
        <f>IF('Citi Roles'!E21="p",1,0)</f>
        <v>0</v>
      </c>
      <c r="C21" s="7">
        <f>IF('Citi Roles'!F21="p",1,0)</f>
        <v>0</v>
      </c>
      <c r="D21" s="30">
        <f>IF('Citi Roles'!E21="p",'Citi Roles'!D21,0)</f>
        <v>0</v>
      </c>
      <c r="E21" s="30">
        <f>IF('Citi Roles'!F21="p",'Citi Roles'!D21,0)</f>
        <v>0</v>
      </c>
      <c r="F21" s="30"/>
    </row>
    <row r="22" spans="2:10" x14ac:dyDescent="0.2">
      <c r="B22" s="7">
        <f>IF('Citi Roles'!E22="p",1,0)</f>
        <v>1</v>
      </c>
      <c r="C22" s="7">
        <f>IF('Citi Roles'!F22="p",1,0)</f>
        <v>1</v>
      </c>
      <c r="D22" s="30">
        <f>IF('Citi Roles'!E22="p",'Citi Roles'!D22,0)</f>
        <v>244</v>
      </c>
      <c r="E22" s="30">
        <f>IF('Citi Roles'!F22="p",'Citi Roles'!D22,0)</f>
        <v>244</v>
      </c>
      <c r="F22" s="30"/>
    </row>
    <row r="23" spans="2:10" x14ac:dyDescent="0.2">
      <c r="B23" s="28">
        <f>IF('Citi Roles'!E23="p",1,0)</f>
        <v>1</v>
      </c>
      <c r="C23" s="28">
        <f>IF('Citi Roles'!F23="p",1,0)</f>
        <v>1</v>
      </c>
      <c r="D23" s="32">
        <f>IF('Citi Roles'!E23="p",'Citi Roles'!D23,0)</f>
        <v>469</v>
      </c>
      <c r="E23" s="32">
        <f>IF('Citi Roles'!F23="p",'Citi Roles'!D23,0)</f>
        <v>469</v>
      </c>
      <c r="F23" s="32"/>
      <c r="G23" s="28"/>
      <c r="H23" s="28"/>
      <c r="I23" s="28"/>
      <c r="J23" s="28"/>
    </row>
    <row r="24" spans="2:10" x14ac:dyDescent="0.2">
      <c r="B24" s="7">
        <f>IF('Citi Roles'!E24="p",1,0)</f>
        <v>0</v>
      </c>
      <c r="C24" s="7">
        <f>IF('Citi Roles'!F24="p",1,0)</f>
        <v>0</v>
      </c>
      <c r="D24" s="30">
        <f>IF('Citi Roles'!E24="p",'Citi Roles'!D24,0)</f>
        <v>0</v>
      </c>
      <c r="E24" s="30">
        <f>IF('Citi Roles'!F24="p",'Citi Roles'!D24,0)</f>
        <v>0</v>
      </c>
      <c r="F24" s="30"/>
    </row>
    <row r="25" spans="2:10" x14ac:dyDescent="0.2">
      <c r="B25" s="7">
        <f>IF('Citi Roles'!E25="p",1,0)</f>
        <v>0</v>
      </c>
      <c r="C25" s="7">
        <f>IF('Citi Roles'!F25="p",1,0)</f>
        <v>0</v>
      </c>
      <c r="D25" s="30">
        <f>IF('Citi Roles'!E25="p",'Citi Roles'!D25,0)</f>
        <v>0</v>
      </c>
      <c r="E25" s="30">
        <f>IF('Citi Roles'!F25="p",'Citi Roles'!D25,0)</f>
        <v>0</v>
      </c>
      <c r="F25" s="30"/>
    </row>
    <row r="26" spans="2:10" x14ac:dyDescent="0.2">
      <c r="B26" s="7">
        <f>IF('Citi Roles'!E26="p",1,0)</f>
        <v>1</v>
      </c>
      <c r="C26" s="7">
        <f>IF('Citi Roles'!F26="p",1,0)</f>
        <v>0</v>
      </c>
      <c r="D26" s="30">
        <f>IF('Citi Roles'!E26="p",'Citi Roles'!D26,0)</f>
        <v>664.85900000000004</v>
      </c>
      <c r="E26" s="30">
        <f>IF('Citi Roles'!F26="p",'Citi Roles'!D26,0)</f>
        <v>0</v>
      </c>
      <c r="F26" s="30"/>
    </row>
    <row r="27" spans="2:10" x14ac:dyDescent="0.2">
      <c r="B27" s="7">
        <f>IF('Citi Roles'!E27="p",1,0)</f>
        <v>1</v>
      </c>
      <c r="C27" s="7">
        <f>IF('Citi Roles'!F27="p",1,0)</f>
        <v>0</v>
      </c>
      <c r="D27" s="30">
        <f>IF('Citi Roles'!E27="p",'Citi Roles'!D27,0)</f>
        <v>545.9</v>
      </c>
      <c r="E27" s="30">
        <f>IF('Citi Roles'!F27="p",'Citi Roles'!D27,0)</f>
        <v>0</v>
      </c>
      <c r="F27" s="30"/>
    </row>
    <row r="28" spans="2:10" x14ac:dyDescent="0.2">
      <c r="B28" s="7">
        <f>IF('Citi Roles'!E28="p",1,0)</f>
        <v>1</v>
      </c>
      <c r="C28" s="7">
        <f>IF('Citi Roles'!F28="p",1,0)</f>
        <v>1</v>
      </c>
      <c r="D28" s="30">
        <f>IF('Citi Roles'!E28="p",'Citi Roles'!D28,0)</f>
        <v>278</v>
      </c>
      <c r="E28" s="30">
        <f>IF('Citi Roles'!F28="p",'Citi Roles'!D28,0)</f>
        <v>278</v>
      </c>
      <c r="F28" s="30"/>
    </row>
    <row r="29" spans="2:10" x14ac:dyDescent="0.2">
      <c r="B29" s="7">
        <f>IF('Citi Roles'!E29="p",1,0)</f>
        <v>1</v>
      </c>
      <c r="C29" s="7">
        <f>IF('Citi Roles'!F29="p",1,0)</f>
        <v>1</v>
      </c>
      <c r="D29" s="30">
        <f>IF('Citi Roles'!E29="p",'Citi Roles'!D29,0)</f>
        <v>688</v>
      </c>
      <c r="E29" s="30">
        <f>IF('Citi Roles'!F29="p",'Citi Roles'!D29,0)</f>
        <v>688</v>
      </c>
      <c r="F29" s="30"/>
    </row>
    <row r="30" spans="2:10" x14ac:dyDescent="0.2">
      <c r="B30" s="7">
        <f>IF('Citi Roles'!E30="p",1,0)</f>
        <v>0</v>
      </c>
      <c r="C30" s="7">
        <f>IF('Citi Roles'!F30="p",1,0)</f>
        <v>0</v>
      </c>
      <c r="D30" s="30">
        <f>IF('Citi Roles'!E30="p",'Citi Roles'!D30,0)</f>
        <v>0</v>
      </c>
      <c r="E30" s="30">
        <f>IF('Citi Roles'!F30="p",'Citi Roles'!D30,0)</f>
        <v>0</v>
      </c>
      <c r="F30" s="30"/>
    </row>
    <row r="31" spans="2:10" x14ac:dyDescent="0.2">
      <c r="B31" s="7">
        <f>IF('Citi Roles'!E31="p",1,0)</f>
        <v>1</v>
      </c>
      <c r="C31" s="7">
        <f>IF('Citi Roles'!F31="p",1,0)</f>
        <v>0</v>
      </c>
      <c r="D31" s="30">
        <f>IF('Citi Roles'!E31="p",'Citi Roles'!D31,0)</f>
        <v>488.47199999999998</v>
      </c>
      <c r="E31" s="30">
        <f>IF('Citi Roles'!F31="p",'Citi Roles'!D31,0)</f>
        <v>0</v>
      </c>
      <c r="F31" s="30"/>
    </row>
    <row r="32" spans="2:10" x14ac:dyDescent="0.2">
      <c r="B32" s="7">
        <f>IF('Citi Roles'!E32="p",1,0)</f>
        <v>0</v>
      </c>
      <c r="C32" s="7">
        <f>IF('Citi Roles'!F32="p",1,0)</f>
        <v>0</v>
      </c>
      <c r="D32" s="30">
        <f>IF('Citi Roles'!E32="p",'Citi Roles'!D32,0)</f>
        <v>0</v>
      </c>
      <c r="E32" s="30">
        <f>IF('Citi Roles'!F32="p",'Citi Roles'!D32,0)</f>
        <v>0</v>
      </c>
      <c r="F32" s="30"/>
    </row>
    <row r="33" spans="2:6" x14ac:dyDescent="0.2">
      <c r="B33" s="7">
        <f>IF('Citi Roles'!E33="p",1,0)</f>
        <v>1</v>
      </c>
      <c r="C33" s="7">
        <f>IF('Citi Roles'!F33="p",1,0)</f>
        <v>0</v>
      </c>
      <c r="D33" s="30">
        <f>IF('Citi Roles'!E33="p",'Citi Roles'!D33,0)</f>
        <v>623.20000000000005</v>
      </c>
      <c r="E33" s="30">
        <f>IF('Citi Roles'!F33="p",'Citi Roles'!D33,0)</f>
        <v>0</v>
      </c>
      <c r="F33" s="30"/>
    </row>
    <row r="34" spans="2:6" x14ac:dyDescent="0.2">
      <c r="B34" s="7">
        <f>IF('Citi Roles'!E34="p",1,0)</f>
        <v>0</v>
      </c>
      <c r="C34" s="7">
        <f>IF('Citi Roles'!F34="p",1,0)</f>
        <v>0</v>
      </c>
      <c r="D34" s="30">
        <f>IF('Citi Roles'!E34="p",'Citi Roles'!D34,0)</f>
        <v>0</v>
      </c>
      <c r="E34" s="30">
        <f>IF('Citi Roles'!F34="p",'Citi Roles'!D34,0)</f>
        <v>0</v>
      </c>
      <c r="F34" s="30"/>
    </row>
    <row r="35" spans="2:6" x14ac:dyDescent="0.2">
      <c r="B35" s="7">
        <f>IF('Citi Roles'!E35="p",1,0)</f>
        <v>0</v>
      </c>
      <c r="C35" s="7">
        <f>IF('Citi Roles'!F35="p",1,0)</f>
        <v>0</v>
      </c>
      <c r="D35" s="30">
        <f>IF('Citi Roles'!E35="p",'Citi Roles'!D35,0)</f>
        <v>0</v>
      </c>
      <c r="E35" s="30">
        <f>IF('Citi Roles'!F35="p",'Citi Roles'!D35,0)</f>
        <v>0</v>
      </c>
      <c r="F35" s="30"/>
    </row>
    <row r="36" spans="2:6" x14ac:dyDescent="0.2">
      <c r="B36" s="7">
        <f>IF('Citi Roles'!E36="p",1,0)</f>
        <v>0</v>
      </c>
      <c r="C36" s="7">
        <f>IF('Citi Roles'!F36="p",1,0)</f>
        <v>0</v>
      </c>
      <c r="D36" s="30">
        <f>IF('Citi Roles'!E36="p",'Citi Roles'!D36,0)</f>
        <v>0</v>
      </c>
      <c r="E36" s="30">
        <f>IF('Citi Roles'!F36="p",'Citi Roles'!D36,0)</f>
        <v>0</v>
      </c>
      <c r="F36" s="30"/>
    </row>
    <row r="37" spans="2:6" x14ac:dyDescent="0.2">
      <c r="B37" s="7">
        <f>IF('Citi Roles'!E37="p",1,0)</f>
        <v>0</v>
      </c>
      <c r="C37" s="7">
        <f>IF('Citi Roles'!F37="p",1,0)</f>
        <v>0</v>
      </c>
      <c r="D37" s="30">
        <f>IF('Citi Roles'!E37="p",'Citi Roles'!D37,0)</f>
        <v>0</v>
      </c>
      <c r="E37" s="30">
        <f>IF('Citi Roles'!F37="p",'Citi Roles'!D37,0)</f>
        <v>0</v>
      </c>
      <c r="F37" s="30"/>
    </row>
    <row r="38" spans="2:6" x14ac:dyDescent="0.2">
      <c r="B38" s="7">
        <f>IF('Citi Roles'!E38="p",1,0)</f>
        <v>1</v>
      </c>
      <c r="C38" s="7">
        <f>IF('Citi Roles'!F38="p",1,0)</f>
        <v>0</v>
      </c>
      <c r="D38" s="30">
        <f>IF('Citi Roles'!E38="p",'Citi Roles'!D38,0)</f>
        <v>182.4</v>
      </c>
      <c r="E38" s="30">
        <f>IF('Citi Roles'!F38="p",'Citi Roles'!D38,0)</f>
        <v>0</v>
      </c>
      <c r="F38" s="30"/>
    </row>
    <row r="39" spans="2:6" x14ac:dyDescent="0.2">
      <c r="B39" s="7">
        <f>IF('Citi Roles'!E39="p",1,0)</f>
        <v>0</v>
      </c>
      <c r="C39" s="7">
        <f>IF('Citi Roles'!F39="p",1,0)</f>
        <v>0</v>
      </c>
      <c r="D39" s="30">
        <f>IF('Citi Roles'!E39="p",'Citi Roles'!D39,0)</f>
        <v>0</v>
      </c>
      <c r="E39" s="30">
        <f>IF('Citi Roles'!F39="p",'Citi Roles'!D39,0)</f>
        <v>0</v>
      </c>
      <c r="F39" s="30"/>
    </row>
    <row r="40" spans="2:6" x14ac:dyDescent="0.2">
      <c r="B40" s="7">
        <f>IF('Citi Roles'!E40="p",1,0)</f>
        <v>1</v>
      </c>
      <c r="C40" s="7">
        <f>IF('Citi Roles'!F40="p",1,0)</f>
        <v>0</v>
      </c>
      <c r="D40" s="30">
        <f>IF('Citi Roles'!E40="p",'Citi Roles'!D40,0)</f>
        <v>844.46</v>
      </c>
      <c r="E40" s="30">
        <f>IF('Citi Roles'!F40="p",'Citi Roles'!D40,0)</f>
        <v>0</v>
      </c>
      <c r="F40" s="30"/>
    </row>
    <row r="41" spans="2:6" x14ac:dyDescent="0.2">
      <c r="B41" s="7">
        <f>IF('Citi Roles'!E41="p",1,0)</f>
        <v>0</v>
      </c>
      <c r="C41" s="7">
        <f>IF('Citi Roles'!F41="p",1,0)</f>
        <v>0</v>
      </c>
      <c r="D41" s="30">
        <f>IF('Citi Roles'!E41="p",'Citi Roles'!D41,0)</f>
        <v>0</v>
      </c>
      <c r="E41" s="30">
        <f>IF('Citi Roles'!F41="p",'Citi Roles'!D41,0)</f>
        <v>0</v>
      </c>
      <c r="F41" s="30"/>
    </row>
    <row r="42" spans="2:6" x14ac:dyDescent="0.2">
      <c r="B42" s="7">
        <f>IF('Citi Roles'!E42="p",1,0)</f>
        <v>0</v>
      </c>
      <c r="C42" s="7">
        <f>IF('Citi Roles'!F42="p",1,0)</f>
        <v>0</v>
      </c>
      <c r="D42" s="30">
        <f>IF('Citi Roles'!E42="p",'Citi Roles'!D42,0)</f>
        <v>0</v>
      </c>
      <c r="E42" s="30">
        <f>IF('Citi Roles'!F42="p",'Citi Roles'!D42,0)</f>
        <v>0</v>
      </c>
      <c r="F42" s="30"/>
    </row>
    <row r="43" spans="2:6" x14ac:dyDescent="0.2">
      <c r="B43" s="7">
        <f>IF('Citi Roles'!E43="p",1,0)</f>
        <v>0</v>
      </c>
      <c r="C43" s="7">
        <f>IF('Citi Roles'!F43="p",1,0)</f>
        <v>0</v>
      </c>
      <c r="D43" s="30">
        <f>IF('Citi Roles'!E43="p",'Citi Roles'!D43,0)</f>
        <v>0</v>
      </c>
      <c r="E43" s="30">
        <f>IF('Citi Roles'!F43="p",'Citi Roles'!D43,0)</f>
        <v>0</v>
      </c>
      <c r="F43" s="30"/>
    </row>
    <row r="44" spans="2:6" x14ac:dyDescent="0.2">
      <c r="B44" s="7">
        <f>IF('Citi Roles'!E44="p",1,0)</f>
        <v>1</v>
      </c>
      <c r="C44" s="7">
        <f>IF('Citi Roles'!F44="p",1,0)</f>
        <v>0</v>
      </c>
      <c r="D44" s="30">
        <f>IF('Citi Roles'!E44="p",'Citi Roles'!D44,0)</f>
        <v>1887.86</v>
      </c>
      <c r="E44" s="30">
        <f>IF('Citi Roles'!F44="p",'Citi Roles'!D44,0)</f>
        <v>0</v>
      </c>
      <c r="F44" s="30"/>
    </row>
    <row r="45" spans="2:6" x14ac:dyDescent="0.2">
      <c r="B45" s="7">
        <f>IF('Citi Roles'!E45="p",1,0)</f>
        <v>1</v>
      </c>
      <c r="C45" s="7">
        <f>IF('Citi Roles'!F45="p",1,0)</f>
        <v>1</v>
      </c>
      <c r="D45" s="30">
        <f>IF('Citi Roles'!E45="p",'Citi Roles'!D45,0)</f>
        <v>46.3</v>
      </c>
      <c r="E45" s="30">
        <f>IF('Citi Roles'!F45="p",'Citi Roles'!D45,0)</f>
        <v>46.3</v>
      </c>
      <c r="F45" s="30"/>
    </row>
    <row r="46" spans="2:6" x14ac:dyDescent="0.2">
      <c r="B46" s="7">
        <f>IF('Citi Roles'!E47="p",1,0)</f>
        <v>0</v>
      </c>
      <c r="C46" s="7">
        <f>IF('Citi Roles'!F47="p",1,0)</f>
        <v>0</v>
      </c>
      <c r="D46" s="30">
        <f>IF('Citi Roles'!E47="p",'Citi Roles'!D47,0)</f>
        <v>0</v>
      </c>
      <c r="E46" s="30">
        <f>IF('Citi Roles'!F47="p",'Citi Roles'!D47,0)</f>
        <v>0</v>
      </c>
      <c r="F46" s="30"/>
    </row>
    <row r="47" spans="2:6" x14ac:dyDescent="0.2">
      <c r="B47" s="7">
        <f>IF('Citi Roles'!E48="p",1,0)</f>
        <v>0</v>
      </c>
      <c r="C47" s="7">
        <f>IF('Citi Roles'!F48="p",1,0)</f>
        <v>0</v>
      </c>
      <c r="D47" s="30">
        <f>IF('Citi Roles'!E48="p",'Citi Roles'!D48,0)</f>
        <v>0</v>
      </c>
      <c r="E47" s="30">
        <f>IF('Citi Roles'!F48="p",'Citi Roles'!D48,0)</f>
        <v>0</v>
      </c>
      <c r="F47" s="30"/>
    </row>
    <row r="48" spans="2:6" x14ac:dyDescent="0.2">
      <c r="B48" s="7">
        <f>IF('Citi Roles'!E49="p",1,0)</f>
        <v>0</v>
      </c>
      <c r="C48" s="7">
        <f>IF('Citi Roles'!F49="p",1,0)</f>
        <v>0</v>
      </c>
      <c r="D48" s="30">
        <f>IF('Citi Roles'!E49="p",'Citi Roles'!D49,0)</f>
        <v>0</v>
      </c>
      <c r="E48" s="30">
        <f>IF('Citi Roles'!F49="p",'Citi Roles'!D49,0)</f>
        <v>0</v>
      </c>
      <c r="F48" s="30"/>
    </row>
    <row r="49" spans="2:6" x14ac:dyDescent="0.2">
      <c r="B49" s="7">
        <f>IF('Citi Roles'!E50="p",1,0)</f>
        <v>0</v>
      </c>
      <c r="C49" s="7">
        <f>IF('Citi Roles'!F50="p",1,0)</f>
        <v>0</v>
      </c>
      <c r="D49" s="30">
        <f>IF('Citi Roles'!E50="p",'Citi Roles'!D50,0)</f>
        <v>0</v>
      </c>
      <c r="E49" s="30">
        <f>IF('Citi Roles'!F50="p",'Citi Roles'!D50,0)</f>
        <v>0</v>
      </c>
      <c r="F49" s="30"/>
    </row>
    <row r="50" spans="2:6" x14ac:dyDescent="0.2">
      <c r="B50" s="7">
        <f>IF('Citi Roles'!E51="p",1,0)</f>
        <v>0</v>
      </c>
      <c r="C50" s="7">
        <f>IF('Citi Roles'!F51="p",1,0)</f>
        <v>0</v>
      </c>
      <c r="D50" s="30">
        <f>IF('Citi Roles'!E51="p",'Citi Roles'!D51,0)</f>
        <v>0</v>
      </c>
      <c r="E50" s="30">
        <f>IF('Citi Roles'!F51="p",'Citi Roles'!D51,0)</f>
        <v>0</v>
      </c>
      <c r="F50" s="30"/>
    </row>
    <row r="51" spans="2:6" x14ac:dyDescent="0.2">
      <c r="B51" s="7">
        <f>IF('Citi Roles'!E52="p",1,0)</f>
        <v>1</v>
      </c>
      <c r="C51" s="7">
        <f>IF('Citi Roles'!F52="p",1,0)</f>
        <v>0</v>
      </c>
      <c r="D51" s="30">
        <f>IF('Citi Roles'!E52="p",'Citi Roles'!D52,0)</f>
        <v>797.33</v>
      </c>
      <c r="E51" s="30">
        <f>IF('Citi Roles'!F52="p",'Citi Roles'!D52,0)</f>
        <v>0</v>
      </c>
      <c r="F51" s="30"/>
    </row>
    <row r="52" spans="2:6" x14ac:dyDescent="0.2">
      <c r="B52" s="7">
        <f>IF('Citi Roles'!E53="p",1,0)</f>
        <v>1</v>
      </c>
      <c r="C52" s="7">
        <f>IF('Citi Roles'!F53="p",1,0)</f>
        <v>1</v>
      </c>
      <c r="D52" s="30">
        <f>IF('Citi Roles'!E53="p",'Citi Roles'!D53,0)</f>
        <v>50</v>
      </c>
      <c r="E52" s="30">
        <f>IF('Citi Roles'!F53="p",'Citi Roles'!D53,0)</f>
        <v>50</v>
      </c>
      <c r="F52" s="30"/>
    </row>
    <row r="53" spans="2:6" x14ac:dyDescent="0.2">
      <c r="B53" s="7">
        <f>IF('Citi Roles'!E54="p",1,0)</f>
        <v>0</v>
      </c>
      <c r="C53" s="7">
        <f>IF('Citi Roles'!F54="p",1,0)</f>
        <v>0</v>
      </c>
      <c r="D53" s="30">
        <f>IF('Citi Roles'!E54="p",'Citi Roles'!D54,0)</f>
        <v>0</v>
      </c>
      <c r="E53" s="30">
        <f>IF('Citi Roles'!F54="p",'Citi Roles'!D54,0)</f>
        <v>0</v>
      </c>
      <c r="F53" s="30"/>
    </row>
    <row r="54" spans="2:6" x14ac:dyDescent="0.2">
      <c r="B54" s="7">
        <f>IF('Citi Roles'!E55="p",1,0)</f>
        <v>0</v>
      </c>
      <c r="C54" s="7">
        <f>IF('Citi Roles'!F55="p",1,0)</f>
        <v>0</v>
      </c>
      <c r="D54" s="30">
        <f>IF('Citi Roles'!E55="p",'Citi Roles'!D55,0)</f>
        <v>0</v>
      </c>
      <c r="E54" s="30">
        <f>IF('Citi Roles'!F55="p",'Citi Roles'!D55,0)</f>
        <v>0</v>
      </c>
      <c r="F54" s="30"/>
    </row>
    <row r="55" spans="2:6" x14ac:dyDescent="0.2">
      <c r="B55" s="7">
        <f>IF('Citi Roles'!E56="p",1,0)</f>
        <v>1</v>
      </c>
      <c r="C55" s="7">
        <f>IF('Citi Roles'!F56="p",1,0)</f>
        <v>1</v>
      </c>
      <c r="D55" s="30">
        <f>IF('Citi Roles'!E56="p",'Citi Roles'!D56,0)</f>
        <v>155</v>
      </c>
      <c r="E55" s="30">
        <f>IF('Citi Roles'!F56="p",'Citi Roles'!D56,0)</f>
        <v>155</v>
      </c>
      <c r="F55" s="30"/>
    </row>
    <row r="56" spans="2:6" x14ac:dyDescent="0.2">
      <c r="B56" s="7">
        <f>IF('Citi Roles'!E57="p",1,0)</f>
        <v>1</v>
      </c>
      <c r="C56" s="7">
        <f>IF('Citi Roles'!F57="p",1,0)</f>
        <v>1</v>
      </c>
      <c r="D56" s="30">
        <f>IF('Citi Roles'!E57="p",'Citi Roles'!D57,0)</f>
        <v>525</v>
      </c>
      <c r="E56" s="30">
        <f>IF('Citi Roles'!F57="p",'Citi Roles'!D57,0)</f>
        <v>525</v>
      </c>
      <c r="F56" s="30"/>
    </row>
    <row r="57" spans="2:6" x14ac:dyDescent="0.2">
      <c r="B57" s="7">
        <f>IF('Citi Roles'!E58="p",1,0)</f>
        <v>1</v>
      </c>
      <c r="C57" s="7">
        <f>IF('Citi Roles'!F58="p",1,0)</f>
        <v>1</v>
      </c>
      <c r="D57" s="30">
        <f>IF('Citi Roles'!E58="p",'Citi Roles'!D58,0)</f>
        <v>1438</v>
      </c>
      <c r="E57" s="30">
        <f>IF('Citi Roles'!F58="p",'Citi Roles'!D58,0)</f>
        <v>1438</v>
      </c>
      <c r="F57" s="30"/>
    </row>
    <row r="58" spans="2:6" x14ac:dyDescent="0.2">
      <c r="B58" s="7">
        <f>IF('Citi Roles'!E59="p",1,0)</f>
        <v>1</v>
      </c>
      <c r="C58" s="7">
        <f>IF('Citi Roles'!F59="p",1,0)</f>
        <v>1</v>
      </c>
      <c r="D58" s="30">
        <f>IF('Citi Roles'!E59="p",'Citi Roles'!D59,0)</f>
        <v>1750</v>
      </c>
      <c r="E58" s="30">
        <f>IF('Citi Roles'!F59="p",'Citi Roles'!D59,0)</f>
        <v>1750</v>
      </c>
      <c r="F58" s="30"/>
    </row>
    <row r="59" spans="2:6" x14ac:dyDescent="0.2">
      <c r="B59" s="7">
        <f>IF('Citi Roles'!E60="p",1,0)</f>
        <v>1</v>
      </c>
      <c r="C59" s="7">
        <f>IF('Citi Roles'!F60="p",1,0)</f>
        <v>1</v>
      </c>
      <c r="D59" s="30">
        <f>IF('Citi Roles'!E60="p",'Citi Roles'!D60,0)</f>
        <v>805</v>
      </c>
      <c r="E59" s="30">
        <f>IF('Citi Roles'!F60="p",'Citi Roles'!D60,0)</f>
        <v>805</v>
      </c>
      <c r="F59" s="30"/>
    </row>
    <row r="60" spans="2:6" x14ac:dyDescent="0.2">
      <c r="B60" s="7">
        <f>IF('Citi Roles'!E61="p",1,0)</f>
        <v>1</v>
      </c>
      <c r="C60" s="7">
        <f>IF('Citi Roles'!F61="p",1,0)</f>
        <v>0</v>
      </c>
      <c r="D60" s="30">
        <f>IF('Citi Roles'!E61="p",'Citi Roles'!D61,0)</f>
        <v>2525</v>
      </c>
      <c r="E60" s="30">
        <f>IF('Citi Roles'!F61="p",'Citi Roles'!D61,0)</f>
        <v>0</v>
      </c>
      <c r="F60" s="30"/>
    </row>
    <row r="61" spans="2:6" x14ac:dyDescent="0.2">
      <c r="B61" s="7">
        <f>IF('Citi Roles'!E62="p",1,0)</f>
        <v>1</v>
      </c>
      <c r="C61" s="7">
        <f>IF('Citi Roles'!F62="p",1,0)</f>
        <v>1</v>
      </c>
      <c r="D61" s="30">
        <f>IF('Citi Roles'!E62="p",'Citi Roles'!D62,0)</f>
        <v>1000</v>
      </c>
      <c r="E61" s="30">
        <f>IF('Citi Roles'!F62="p",'Citi Roles'!D62,0)</f>
        <v>1000</v>
      </c>
      <c r="F61" s="30"/>
    </row>
    <row r="62" spans="2:6" x14ac:dyDescent="0.2">
      <c r="B62" s="7">
        <f>IF('Citi Roles'!E63="p",1,0)</f>
        <v>0</v>
      </c>
      <c r="C62" s="7">
        <f>IF('Citi Roles'!F63="p",1,0)</f>
        <v>0</v>
      </c>
      <c r="D62" s="30">
        <f>IF('Citi Roles'!E63="p",'Citi Roles'!D63,0)</f>
        <v>0</v>
      </c>
      <c r="E62" s="30">
        <f>IF('Citi Roles'!F63="p",'Citi Roles'!D63,0)</f>
        <v>0</v>
      </c>
      <c r="F62" s="30"/>
    </row>
    <row r="63" spans="2:6" x14ac:dyDescent="0.2">
      <c r="B63" s="7">
        <f>IF('Citi Roles'!E64="p",1,0)</f>
        <v>1</v>
      </c>
      <c r="C63" s="7">
        <f>IF('Citi Roles'!F64="p",1,0)</f>
        <v>0</v>
      </c>
      <c r="D63" s="30">
        <f>IF('Citi Roles'!E64="p",'Citi Roles'!D64,0)</f>
        <v>2420</v>
      </c>
      <c r="E63" s="30">
        <f>IF('Citi Roles'!F64="p",'Citi Roles'!D64,0)</f>
        <v>0</v>
      </c>
      <c r="F63" s="30"/>
    </row>
    <row r="64" spans="2:6" x14ac:dyDescent="0.2">
      <c r="B64" s="7">
        <f>IF('Citi Roles'!E65="p",1,0)</f>
        <v>1</v>
      </c>
      <c r="C64" s="7">
        <f>IF('Citi Roles'!F65="p",1,0)</f>
        <v>0</v>
      </c>
      <c r="D64" s="30">
        <f>IF('Citi Roles'!E65="p",'Citi Roles'!D65,0)</f>
        <v>725</v>
      </c>
      <c r="E64" s="30">
        <f>IF('Citi Roles'!F65="p",'Citi Roles'!D65,0)</f>
        <v>0</v>
      </c>
      <c r="F64" s="30"/>
    </row>
    <row r="65" spans="2:6" x14ac:dyDescent="0.2">
      <c r="B65" s="7">
        <f>IF('Citi Roles'!E66="p",1,0)</f>
        <v>0</v>
      </c>
      <c r="C65" s="7">
        <f>IF('Citi Roles'!F66="p",1,0)</f>
        <v>0</v>
      </c>
      <c r="D65" s="30">
        <f>IF('Citi Roles'!E66="p",'Citi Roles'!D66,0)</f>
        <v>0</v>
      </c>
      <c r="E65" s="30">
        <f>IF('Citi Roles'!F66="p",'Citi Roles'!D66,0)</f>
        <v>0</v>
      </c>
      <c r="F65" s="30"/>
    </row>
    <row r="66" spans="2:6" x14ac:dyDescent="0.2">
      <c r="B66" s="7">
        <f>IF('Citi Roles'!E67="p",1,0)</f>
        <v>1</v>
      </c>
      <c r="C66" s="7">
        <f>IF('Citi Roles'!F67="p",1,0)</f>
        <v>1</v>
      </c>
      <c r="D66" s="30">
        <f>IF('Citi Roles'!E67="p",'Citi Roles'!D67,0)</f>
        <v>4000</v>
      </c>
      <c r="E66" s="30">
        <f>IF('Citi Roles'!F67="p",'Citi Roles'!D67,0)</f>
        <v>4000</v>
      </c>
      <c r="F66" s="30"/>
    </row>
    <row r="67" spans="2:6" x14ac:dyDescent="0.2">
      <c r="B67" s="7">
        <f>IF('Citi Roles'!E68="p",1,0)</f>
        <v>0</v>
      </c>
      <c r="C67" s="7">
        <f>IF('Citi Roles'!F68="p",1,0)</f>
        <v>0</v>
      </c>
      <c r="D67" s="30">
        <f>IF('Citi Roles'!E68="p",'Citi Roles'!D68,0)</f>
        <v>0</v>
      </c>
      <c r="E67" s="30">
        <f>IF('Citi Roles'!F68="p",'Citi Roles'!D68,0)</f>
        <v>0</v>
      </c>
      <c r="F67" s="30"/>
    </row>
    <row r="68" spans="2:6" x14ac:dyDescent="0.2">
      <c r="B68" s="7">
        <f>IF('Citi Roles'!E69="p",1,0)</f>
        <v>1</v>
      </c>
      <c r="C68" s="7">
        <f>IF('Citi Roles'!F69="p",1,0)</f>
        <v>0</v>
      </c>
      <c r="D68" s="30">
        <f>IF('Citi Roles'!E69="p",'Citi Roles'!D69,0)</f>
        <v>864</v>
      </c>
      <c r="E68" s="30">
        <f>IF('Citi Roles'!F69="p",'Citi Roles'!D69,0)</f>
        <v>0</v>
      </c>
      <c r="F68" s="30"/>
    </row>
    <row r="69" spans="2:6" x14ac:dyDescent="0.2">
      <c r="B69" s="7">
        <f>IF('Citi Roles'!E70="p",1,0)</f>
        <v>1</v>
      </c>
      <c r="C69" s="7">
        <f>IF('Citi Roles'!F70="p",1,0)</f>
        <v>0</v>
      </c>
      <c r="D69" s="30">
        <f>IF('Citi Roles'!E70="p",'Citi Roles'!D70,0)</f>
        <v>3400</v>
      </c>
      <c r="E69" s="30">
        <f>IF('Citi Roles'!F70="p",'Citi Roles'!D70,0)</f>
        <v>0</v>
      </c>
      <c r="F69" s="30"/>
    </row>
    <row r="70" spans="2:6" x14ac:dyDescent="0.2">
      <c r="B70" s="7">
        <f>IF('Citi Roles'!E71="p",1,0)</f>
        <v>1</v>
      </c>
      <c r="C70" s="7">
        <f>IF('Citi Roles'!F71="p",1,0)</f>
        <v>1</v>
      </c>
      <c r="D70" s="30">
        <f>IF('Citi Roles'!E71="p",'Citi Roles'!D71,0)</f>
        <v>2463</v>
      </c>
      <c r="E70" s="30">
        <f>IF('Citi Roles'!F71="p",'Citi Roles'!D71,0)</f>
        <v>2463</v>
      </c>
      <c r="F70" s="30"/>
    </row>
    <row r="71" spans="2:6" x14ac:dyDescent="0.2">
      <c r="B71" s="7">
        <f>IF('Citi Roles'!E72="p",1,0)</f>
        <v>1</v>
      </c>
      <c r="C71" s="7">
        <f>IF('Citi Roles'!F72="p",1,0)</f>
        <v>0</v>
      </c>
      <c r="D71" s="30">
        <f>IF('Citi Roles'!E72="p",'Citi Roles'!D72,0)</f>
        <v>658</v>
      </c>
      <c r="E71" s="30">
        <f>IF('Citi Roles'!F72="p",'Citi Roles'!D72,0)</f>
        <v>0</v>
      </c>
      <c r="F71" s="30"/>
    </row>
    <row r="72" spans="2:6" x14ac:dyDescent="0.2">
      <c r="B72" s="7">
        <f>IF('Citi Roles'!E73="p",1,0)</f>
        <v>0</v>
      </c>
      <c r="C72" s="7">
        <f>IF('Citi Roles'!F73="p",1,0)</f>
        <v>0</v>
      </c>
      <c r="D72" s="30">
        <f>IF('Citi Roles'!E73="p",'Citi Roles'!D73,0)</f>
        <v>0</v>
      </c>
      <c r="E72" s="30">
        <f>IF('Citi Roles'!F73="p",'Citi Roles'!D73,0)</f>
        <v>0</v>
      </c>
      <c r="F72" s="30"/>
    </row>
    <row r="73" spans="2:6" x14ac:dyDescent="0.2">
      <c r="B73" s="7">
        <f>IF('Citi Roles'!E74="p",1,0)</f>
        <v>1</v>
      </c>
      <c r="C73" s="7">
        <f>IF('Citi Roles'!F74="p",1,0)</f>
        <v>1</v>
      </c>
      <c r="D73" s="30">
        <f>IF('Citi Roles'!E74="p",'Citi Roles'!D74,0)</f>
        <v>35</v>
      </c>
      <c r="E73" s="30">
        <f>IF('Citi Roles'!F74="p",'Citi Roles'!D74,0)</f>
        <v>35</v>
      </c>
      <c r="F73" s="30"/>
    </row>
    <row r="74" spans="2:6" x14ac:dyDescent="0.2">
      <c r="B74" s="7">
        <f>IF('Citi Roles'!E75="p",1,0)</f>
        <v>1</v>
      </c>
      <c r="C74" s="7">
        <f>IF('Citi Roles'!F75="p",1,0)</f>
        <v>1</v>
      </c>
      <c r="D74" s="30">
        <f>IF('Citi Roles'!E75="p",'Citi Roles'!D75,0)</f>
        <v>202</v>
      </c>
      <c r="E74" s="30">
        <f>IF('Citi Roles'!F75="p",'Citi Roles'!D75,0)</f>
        <v>202</v>
      </c>
      <c r="F74" s="30"/>
    </row>
    <row r="75" spans="2:6" x14ac:dyDescent="0.2">
      <c r="B75" s="7">
        <f>IF('Citi Roles'!E76="p",1,0)</f>
        <v>0</v>
      </c>
      <c r="C75" s="7">
        <f>IF('Citi Roles'!F76="p",1,0)</f>
        <v>0</v>
      </c>
      <c r="D75" s="30">
        <f>IF('Citi Roles'!E76="p",'Citi Roles'!D76,0)</f>
        <v>0</v>
      </c>
      <c r="E75" s="30">
        <f>IF('Citi Roles'!F76="p",'Citi Roles'!D76,0)</f>
        <v>0</v>
      </c>
      <c r="F75" s="30"/>
    </row>
    <row r="76" spans="2:6" x14ac:dyDescent="0.2">
      <c r="B76" s="7">
        <f>SUM(B2:B75)</f>
        <v>47</v>
      </c>
      <c r="C76" s="7">
        <f>SUM(C2:C75)</f>
        <v>22</v>
      </c>
      <c r="D76" s="25">
        <f>SUM(D2:D75)</f>
        <v>40501.097000000002</v>
      </c>
      <c r="E76" s="25">
        <f>SUM(E2:E75)</f>
        <v>15414.394</v>
      </c>
    </row>
    <row r="77" spans="2:6" x14ac:dyDescent="0.2">
      <c r="B77" s="7">
        <f>COUNT('Citi Roles'!C2:C75)</f>
        <v>74</v>
      </c>
    </row>
    <row r="78" spans="2:6" x14ac:dyDescent="0.2">
      <c r="B78" s="26">
        <f>+B76/B77</f>
        <v>0.63513513513513509</v>
      </c>
      <c r="C78" s="26">
        <f>+C76/B77</f>
        <v>0.29729729729729731</v>
      </c>
      <c r="D78" s="27">
        <f>+D76/'Citi Roles'!D77</f>
        <v>0.72708786916909052</v>
      </c>
      <c r="E78" s="27">
        <f>+E76/'Citi Roles'!D77</f>
        <v>0.27672383510977033</v>
      </c>
    </row>
  </sheetData>
  <pageMargins left="0.5" right="0.5" top="0.5" bottom="0.5" header="0.5" footer="0.5"/>
  <pageSetup orientation="landscape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Citi Roles</vt:lpstr>
      <vt:lpstr>Calcs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Farrell, Emily [ICG-CMO]</dc:creator>
  <cp:lastModifiedBy>Farrell, Emily [ICG-BCMA]</cp:lastModifiedBy>
  <dcterms:created xsi:type="dcterms:W3CDTF">2017-05-12T14:41:54Z</dcterms:created>
  <dcterms:modified xsi:type="dcterms:W3CDTF">2020-12-04T02:04:50Z</dcterms:modified>
</cp:coreProperties>
</file>