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hidePivotFieldList="1"/>
  <xr:revisionPtr revIDLastSave="0" documentId="13_ncr:1_{5106CA71-8671-406B-B224-80ADA717BEF6}" xr6:coauthVersionLast="47" xr6:coauthVersionMax="47" xr10:uidLastSave="{00000000-0000-0000-0000-000000000000}"/>
  <bookViews>
    <workbookView xWindow="-110" yWindow="-110" windowWidth="19420" windowHeight="10420" tabRatio="878" xr2:uid="{00000000-000D-0000-FFFF-FFFF00000000}"/>
  </bookViews>
  <sheets>
    <sheet name="1. Instructions" sheetId="32" r:id="rId1"/>
    <sheet name="2. Acronyms" sheetId="33" r:id="rId2"/>
    <sheet name="3. CPUC Definitions" sheetId="34" r:id="rId3"/>
    <sheet name="4. CFCI Definition" sheetId="35" r:id="rId4"/>
    <sheet name="5. PSP Definition" sheetId="36" r:id="rId5"/>
    <sheet name="6.Utility Definitions" sheetId="26" r:id="rId6"/>
    <sheet name="7.Data Dictionary" sheetId="27" r:id="rId7"/>
    <sheet name="8.Dashboard" sheetId="3" r:id="rId8"/>
    <sheet name="9.Decision Factors" sheetId="30" r:id="rId9"/>
    <sheet name="11.Transmission" sheetId="13" r:id="rId10"/>
    <sheet name="10.Distribution" sheetId="4" r:id="rId11"/>
    <sheet name="12.Counties" sheetId="5" r:id="rId12"/>
    <sheet name="13.Tribes" sheetId="6" r:id="rId13"/>
    <sheet name="15.Backup Power Resources" sheetId="9" r:id="rId14"/>
    <sheet name="16.Mitigation" sheetId="22" r:id="rId15"/>
    <sheet name="17.CRCs" sheetId="10" r:id="rId16"/>
    <sheet name="18.Damages" sheetId="14" r:id="rId17"/>
    <sheet name="19.Hazards" sheetId="17" r:id="rId18"/>
    <sheet name="20.Claims" sheetId="16" r:id="rId19"/>
    <sheet name="21.EM and Exercises" sheetId="19" r:id="rId20"/>
  </sheets>
  <definedNames>
    <definedName name="_xlnm._FilterDatabase" localSheetId="10" hidden="1">'10.Distribution'!$A$4:$R$32</definedName>
    <definedName name="_xlnm._FilterDatabase" localSheetId="13" hidden="1">'15.Backup Power Resources'!$A$3:$V$98</definedName>
    <definedName name="_xlnm._FilterDatabase" localSheetId="7" hidden="1">'8.Dashboard'!$A$3:$F$189</definedName>
    <definedName name="_ftnref1" localSheetId="8">'9.Decision Factors'!$AG$9</definedName>
    <definedName name="_Ref145585582" localSheetId="8">'9.Decision Factors'!$AG$9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0" i="3" l="1"/>
  <c r="M20" i="10"/>
  <c r="E173" i="3"/>
  <c r="E172" i="3"/>
  <c r="E171" i="3"/>
  <c r="E169" i="3"/>
  <c r="E108" i="3"/>
  <c r="E58" i="3"/>
  <c r="E31" i="3"/>
  <c r="E52" i="3"/>
  <c r="E94" i="3"/>
  <c r="E95" i="3"/>
  <c r="E93" i="3"/>
  <c r="E33" i="3"/>
  <c r="E26" i="3"/>
  <c r="E17" i="3"/>
  <c r="E189" i="3"/>
  <c r="E188" i="3"/>
  <c r="E182" i="3"/>
  <c r="E144" i="3"/>
  <c r="E141" i="3"/>
  <c r="E114" i="3"/>
  <c r="E113" i="3"/>
  <c r="E112" i="3"/>
  <c r="E109" i="3"/>
  <c r="E107" i="3"/>
  <c r="E96" i="3"/>
  <c r="E97" i="3"/>
  <c r="E90" i="3"/>
  <c r="E89" i="3"/>
  <c r="E82" i="3"/>
  <c r="E87" i="3"/>
  <c r="E77" i="3"/>
  <c r="E76" i="3"/>
  <c r="E71" i="3"/>
  <c r="E72" i="3"/>
  <c r="E73" i="3"/>
  <c r="E74" i="3"/>
  <c r="E70" i="3"/>
  <c r="E51" i="3"/>
  <c r="E50" i="3"/>
  <c r="E49" i="3"/>
  <c r="E48" i="3"/>
  <c r="E47" i="3"/>
  <c r="E46" i="3"/>
  <c r="E41" i="3"/>
  <c r="E40" i="3"/>
  <c r="E37" i="3"/>
  <c r="E36" i="3"/>
  <c r="E35" i="3"/>
  <c r="E30" i="3"/>
  <c r="E23" i="3"/>
  <c r="E15" i="3"/>
  <c r="E16" i="3"/>
  <c r="E18" i="3"/>
  <c r="E19" i="3"/>
  <c r="E20" i="3"/>
  <c r="E14" i="3"/>
  <c r="E13" i="3"/>
  <c r="C185" i="3"/>
  <c r="B185" i="3"/>
  <c r="E185" i="3" l="1"/>
  <c r="E166" i="3"/>
  <c r="E131" i="3"/>
  <c r="E133" i="3"/>
  <c r="E134" i="3"/>
  <c r="E136" i="3"/>
  <c r="E137" i="3"/>
  <c r="E130" i="3"/>
  <c r="B12" i="3"/>
  <c r="C12" i="3"/>
  <c r="B11" i="3"/>
  <c r="C11" i="3"/>
  <c r="C85" i="3"/>
  <c r="C83" i="3"/>
  <c r="C81" i="3"/>
  <c r="E81" i="3" s="1"/>
  <c r="C80" i="3"/>
  <c r="E80" i="3" s="1"/>
  <c r="C79" i="3"/>
  <c r="E79" i="3" s="1"/>
  <c r="B86" i="3"/>
  <c r="E86" i="3" s="1"/>
  <c r="B85" i="3"/>
  <c r="B84" i="3"/>
  <c r="B83" i="3"/>
  <c r="M17" i="10"/>
  <c r="M18" i="10"/>
  <c r="M19" i="10"/>
  <c r="M14" i="10"/>
  <c r="M15" i="10"/>
  <c r="M16" i="10"/>
  <c r="M11" i="10"/>
  <c r="M10" i="10"/>
  <c r="M13" i="10"/>
  <c r="E11" i="3" l="1"/>
  <c r="E12" i="3"/>
  <c r="E84" i="3"/>
  <c r="E83" i="3"/>
  <c r="E85" i="3"/>
  <c r="F10" i="27"/>
  <c r="F9" i="27"/>
</calcChain>
</file>

<file path=xl/sharedStrings.xml><?xml version="1.0" encoding="utf-8"?>
<sst xmlns="http://schemas.openxmlformats.org/spreadsheetml/2006/main" count="3560" uniqueCount="1057">
  <si>
    <t>Utility</t>
  </si>
  <si>
    <t>Beginning</t>
  </si>
  <si>
    <t>End</t>
  </si>
  <si>
    <t>PG&amp;E</t>
  </si>
  <si>
    <t>Cancelled</t>
  </si>
  <si>
    <t>NOTE:</t>
  </si>
  <si>
    <t>Workbook is for actual de-energizations only.</t>
  </si>
  <si>
    <t>INSTRUCTIONS:</t>
  </si>
  <si>
    <t>See detailed Instructions in Word doc.</t>
  </si>
  <si>
    <t>Topical Worksheets:</t>
  </si>
  <si>
    <t>Acronym</t>
  </si>
  <si>
    <t>Stands For</t>
  </si>
  <si>
    <t>AFN</t>
  </si>
  <si>
    <t>Access and Functional Needs</t>
  </si>
  <si>
    <t>CFCI</t>
  </si>
  <si>
    <t>Critical Facilities and Critical Infrastructure</t>
  </si>
  <si>
    <t>CSP</t>
  </si>
  <si>
    <t>Communications Services Provider</t>
  </si>
  <si>
    <t>EM</t>
  </si>
  <si>
    <t>Emergency Management</t>
  </si>
  <si>
    <t>EOC</t>
  </si>
  <si>
    <t>Emergency Operations Center</t>
  </si>
  <si>
    <t>ERRA</t>
  </si>
  <si>
    <t>Energy Resource Recovery Account</t>
  </si>
  <si>
    <t>GIS</t>
  </si>
  <si>
    <t>Geographic Information System</t>
  </si>
  <si>
    <t>HFTD</t>
  </si>
  <si>
    <t>High Fire-Threat District</t>
  </si>
  <si>
    <t>JUPSPSWG</t>
  </si>
  <si>
    <t>Joint Utility Public Safety Power Shutoff Working Group</t>
  </si>
  <si>
    <t>LL and BP</t>
  </si>
  <si>
    <t>Lessons Learned and Best Practices</t>
  </si>
  <si>
    <t>MBL</t>
  </si>
  <si>
    <t>Medical Baseline</t>
  </si>
  <si>
    <t>NIMS</t>
  </si>
  <si>
    <t>National Incident Management System</t>
  </si>
  <si>
    <t>PER</t>
  </si>
  <si>
    <t>Post-Event Report</t>
  </si>
  <si>
    <t>PII</t>
  </si>
  <si>
    <t>Personally Identifiable Information</t>
  </si>
  <si>
    <t>POC</t>
  </si>
  <si>
    <t>POSTSR</t>
  </si>
  <si>
    <t>Post-Season Report</t>
  </si>
  <si>
    <t>PSDR</t>
  </si>
  <si>
    <t>Post-Season Data Report</t>
  </si>
  <si>
    <t>PSP</t>
  </si>
  <si>
    <t>Public Safety Partner</t>
  </si>
  <si>
    <t>PSPS</t>
  </si>
  <si>
    <t>Public Safety Power Shutoff</t>
  </si>
  <si>
    <t>SED</t>
  </si>
  <si>
    <t>Safety and Enforcement Division</t>
  </si>
  <si>
    <t>SEMS</t>
  </si>
  <si>
    <t>Standardized Emergency Management System</t>
  </si>
  <si>
    <t>WMP</t>
  </si>
  <si>
    <t>Wildfire Mitigation Plan</t>
  </si>
  <si>
    <t>CPUC DEFINITIONS</t>
  </si>
  <si>
    <t>Term</t>
  </si>
  <si>
    <t>Reference Worksheet</t>
  </si>
  <si>
    <t>Definition</t>
  </si>
  <si>
    <t>Accounts</t>
  </si>
  <si>
    <t>Various</t>
  </si>
  <si>
    <t>CARE</t>
  </si>
  <si>
    <t>CARE is a state mandated program. As determined by PU Code Section 739.1(a), annual household must be no greater than 200% of the federal poverty guideline levels.</t>
  </si>
  <si>
    <t>CFCI type</t>
  </si>
  <si>
    <t>14. CONF-CFCI</t>
  </si>
  <si>
    <t>De-energization Exercise Type</t>
  </si>
  <si>
    <t xml:space="preserve">21. EM and Exercises </t>
  </si>
  <si>
    <t>EV charging station levels</t>
  </si>
  <si>
    <t>8. Dashboard</t>
  </si>
  <si>
    <t>FERA</t>
  </si>
  <si>
    <t>FERA is a program established by the Commission for households of three or more having incomes between 200% and 250% of federal poverty guidelines. PU Code Section 739.12</t>
  </si>
  <si>
    <t>Full-Scale Exercise</t>
  </si>
  <si>
    <t xml:space="preserve">7. Data Dictionary, 21. EM and Exercises </t>
  </si>
  <si>
    <t>Functional Exercise</t>
  </si>
  <si>
    <t>HFTD Tier</t>
  </si>
  <si>
    <r>
      <t xml:space="preserve"> "...those customers that require critical life support equipment at their home." </t>
    </r>
    <r>
      <rPr>
        <i/>
        <sz val="12"/>
        <color theme="1"/>
        <rFont val="Times New Roman"/>
        <family val="1"/>
      </rPr>
      <t>Ibid</t>
    </r>
    <r>
      <rPr>
        <sz val="12"/>
        <color theme="1"/>
        <rFont val="Times New Roman"/>
        <family val="1"/>
      </rPr>
      <t>., p. 43. PG&amp;E uses the terms life support; SCE and SDG&amp;E use the term critical care.</t>
    </r>
  </si>
  <si>
    <t>Mitigation (PSPS)</t>
  </si>
  <si>
    <t>16. Mitigation</t>
  </si>
  <si>
    <t>Table Top Exercise</t>
  </si>
  <si>
    <t>Sector</t>
  </si>
  <si>
    <t>Entities</t>
  </si>
  <si>
    <t xml:space="preserve">Emergency Services Sector </t>
  </si>
  <si>
    <t>Chemical Sector</t>
  </si>
  <si>
    <t>Government Facilities Sector</t>
  </si>
  <si>
    <t>Communications Sector</t>
  </si>
  <si>
    <t>Healthcare and Public Health Sector</t>
  </si>
  <si>
    <t xml:space="preserve">Energy Sector </t>
  </si>
  <si>
    <t>Food and Agriculture Sector</t>
  </si>
  <si>
    <t>Emergency Feeding Organization, as defined in 7 U.S.C. § 7501. e.</t>
  </si>
  <si>
    <t>Water and Wastewater Systems Sector</t>
  </si>
  <si>
    <t>Transportation Systems Sector</t>
  </si>
  <si>
    <t>PSPS EVENTS TO DATE, JANUARY 1, 2023 - DECEMBER 31, 2023</t>
  </si>
  <si>
    <t>Event Name/ Date of De-energization</t>
  </si>
  <si>
    <t>​PG&amp;E</t>
  </si>
  <si>
    <t>August 30 – 31, 2023</t>
  </si>
  <si>
    <t>September 20 – 21, 2023</t>
  </si>
  <si>
    <t>Final Submission Version:</t>
  </si>
  <si>
    <t>PGE_PSDR_3-1-2023</t>
  </si>
  <si>
    <t>PacifiCorp_PSDR_3-1-2023</t>
  </si>
  <si>
    <t>ACRONYMS</t>
  </si>
  <si>
    <t>AQI</t>
  </si>
  <si>
    <t>Air Quality</t>
  </si>
  <si>
    <t>CBO</t>
  </si>
  <si>
    <t xml:space="preserve">Community Based Organization </t>
  </si>
  <si>
    <t xml:space="preserve">CFPD </t>
  </si>
  <si>
    <t>Catastrophic Fire Probability</t>
  </si>
  <si>
    <t>CRC</t>
  </si>
  <si>
    <t xml:space="preserve">Community Resource Center </t>
  </si>
  <si>
    <t>HFRA</t>
  </si>
  <si>
    <t xml:space="preserve">High Fire Risk Area </t>
  </si>
  <si>
    <t>Period of Concern</t>
  </si>
  <si>
    <t>SEB</t>
  </si>
  <si>
    <t>State Executive Briefings</t>
  </si>
  <si>
    <r>
      <t>Terms marked with a</t>
    </r>
    <r>
      <rPr>
        <sz val="12"/>
        <color rgb="FFFF0000"/>
        <rFont val="Times New Roman"/>
        <family val="1"/>
      </rPr>
      <t xml:space="preserve"> red asterisk</t>
    </r>
    <r>
      <rPr>
        <sz val="12"/>
        <color theme="1"/>
        <rFont val="Times New Roman"/>
        <family val="1"/>
      </rPr>
      <t xml:space="preserve"> in the Topical worksheets are defined here.</t>
    </r>
  </si>
  <si>
    <t>Service points or meter.</t>
  </si>
  <si>
    <t>See AB 477, effective 9/4/2019.</t>
  </si>
  <si>
    <t>Cal OES Stage 1: Activating PSPS Protocols/Potential to De-energize</t>
  </si>
  <si>
    <t>6.Utility Definitions, 7. Data Dictionary, 8. Dashboard</t>
  </si>
  <si>
    <t>See worksheet "4. CFCI Definition" and https://www.cisa.gov/critical-infrastructure-sectors.</t>
  </si>
  <si>
    <t>See description of exercises in the HSEEP Manual, Jan. 2020 at https://www.fema.gov/sites/default/files/2020-04/Homeland-Security-Exercise-and-Evaluation-Program-Doctrine-2020-Revision-2-2-25.pdf, pp. 2-6 to 2-11.</t>
  </si>
  <si>
    <t>Level 1 Charging: 120-Volt; Connectors Used: J1772, Tesla; Charging Speed: 3 to 5 Miles Per Hour.
Level 2 Charging: 208-Volt to 240-Volt; Connectors Used: J1772, Tesla; Charging Speed: 12 to 80 Miles Per Hour.
Level 3 Charging: 400-Volt to 900-Volt (DC Fast Charge &amp; Supercharging); Connectors Used: Combined Charging System (Combo), CHAdeMO &amp; Tesla; Charging Speed: 3 to 20 Miles Per Minute.</t>
  </si>
  <si>
    <t>See "De-energization Exercise Type" above.</t>
  </si>
  <si>
    <t>Tier 1 (High Hazard Zone), 2, and 3 are explained here: https://www.cpuc.ca.gov/industries-and-topics/wildfires/fire-threat-maps-and-fire-safety-rulemaking.</t>
  </si>
  <si>
    <t>Defined in D.19-05-042. Established in the State Baseline Act of 1976 (PU Code Section 739 (c).  Residential customers who have special medical needs and/or are dependent on life-support equipment. See https://www.cpuc.ca.gov/consumer-support/financial-assistance-savings-and-discounts/medical-baseline.</t>
  </si>
  <si>
    <t>Backup generation, Backup storage, Dx microgrid, Islanding, Patrols, Sectionalization, Switching, Temporary substation microgrid, Tx switching, Vegetation management (expedite priority trees that prevent circuit from being removed from scope).</t>
  </si>
  <si>
    <t>Data Dictionary</t>
  </si>
  <si>
    <t>Occurs Utility meteorology monitors weather patterns seven days ahead. Utility provides seven-day proactive de-energization potential rolling forecast or implements an escalating notification system similar to the National Weather Service’s “weather watch” and “weather warning” system on its public website.</t>
  </si>
  <si>
    <t>See worksheet "5. PSP Definition."</t>
  </si>
  <si>
    <t>CFCI DEFINITION</t>
  </si>
  <si>
    <t>PSP DEFINITION</t>
  </si>
  <si>
    <t>Public Safety Partners refers to:</t>
  </si>
  <si>
    <t>·  First/Emergency Responders (individuals who, in the early stages of an incident, are responsible for the protection and preservation of life, property, evidence, and the environment), at the local, state and federal level including:</t>
  </si>
  <si>
    <t>o  Public safety emergency response providers at the tribal, federal, state, and local governmental and nongovernmental levels</t>
  </si>
  <si>
    <t>o  Fire emergency response providers at the tribal, federal, state, and local governmental and nongovernmental levels</t>
  </si>
  <si>
    <t>o  Law enforcement emergency response providers at the tribal, federal, state, and local governmental and nongovernmental levels</t>
  </si>
  <si>
    <t>o  Emergency response emergency response providers at the tribal, federal, state, and local governmental and nongovernmental levels</t>
  </si>
  <si>
    <t>o  Emergency medical services providers (including hospital emergency facilities) emergency response providers at the tribal, federal, state, and local governmental and nongovernmental levels</t>
  </si>
  <si>
    <t>o  Related personnel, agencies and authorities emergency response providers at the tribal, federal, state, and local governmental and nongovernmental levels</t>
  </si>
  <si>
    <t>·  Water service providers</t>
  </si>
  <si>
    <t xml:space="preserve">·  Wastewater service providers </t>
  </si>
  <si>
    <t>·  Communication service providers at the tribal, local, state, and federal level</t>
  </si>
  <si>
    <t>·  Affected community choice aggregators (CCAs) at the tribal, local, and state level</t>
  </si>
  <si>
    <t>·  Affected publicly-owned utilities (POUs)/electrical cooperatives at the tribal, local, and state level</t>
  </si>
  <si>
    <t>·  The Commission</t>
  </si>
  <si>
    <t>·  Cal OES</t>
  </si>
  <si>
    <t>·  CAL FIRE</t>
  </si>
  <si>
    <t>DATA DICTIONARY</t>
  </si>
  <si>
    <t>Section</t>
  </si>
  <si>
    <t>Table Parent Name</t>
  </si>
  <si>
    <t>Metric</t>
  </si>
  <si>
    <t>Field Description</t>
  </si>
  <si>
    <t>Field Type</t>
  </si>
  <si>
    <t>Example</t>
  </si>
  <si>
    <t>Notes/Calculations</t>
  </si>
  <si>
    <t>I. Overview</t>
  </si>
  <si>
    <t>A. PSPS Event Summary</t>
  </si>
  <si>
    <t xml:space="preserve"> 1. Event Name</t>
  </si>
  <si>
    <t>Date of De-energization Start spelled out</t>
  </si>
  <si>
    <t>Text</t>
  </si>
  <si>
    <t xml:space="preserve"> 2. Date of First De-energization</t>
  </si>
  <si>
    <t>MM/DD/YYYY; Format: Short Date</t>
  </si>
  <si>
    <t>Date</t>
  </si>
  <si>
    <t xml:space="preserve"> 3. Time of First De-energization</t>
  </si>
  <si>
    <t>MM/DD/YYYY HH:MM 24-hr; minutes can be :00; Format: Date and Time 24 hr clock</t>
  </si>
  <si>
    <t>Time</t>
  </si>
  <si>
    <t xml:space="preserve"> 4. Date of Last Restoration</t>
  </si>
  <si>
    <t xml:space="preserve"> 5. Time of Last Restoration</t>
  </si>
  <si>
    <t xml:space="preserve"> 6. Number of Hours De-energized</t>
  </si>
  <si>
    <t>Calculated from date/time of PSPS beginning/end; Format: General</t>
  </si>
  <si>
    <t>Integer</t>
  </si>
  <si>
    <t xml:space="preserve"> "=(F6-F4)*24"</t>
  </si>
  <si>
    <t xml:space="preserve"> 7. Number of Days De-energized</t>
  </si>
  <si>
    <t xml:space="preserve">Calculated from date/time of PSPS beginning/end; Format: General </t>
  </si>
  <si>
    <t>Float</t>
  </si>
  <si>
    <t>"=F6-F4"</t>
  </si>
  <si>
    <r>
      <t xml:space="preserve"> 8. Number of Accounts</t>
    </r>
    <r>
      <rPr>
        <b/>
        <vertAlign val="superscript"/>
        <sz val="12"/>
        <color rgb="FFFF0000"/>
        <rFont val="Times New Roman"/>
        <family val="1"/>
      </rPr>
      <t>*</t>
    </r>
    <r>
      <rPr>
        <b/>
        <sz val="12"/>
        <color theme="1"/>
        <rFont val="Times New Roman"/>
        <family val="1"/>
      </rPr>
      <t xml:space="preserve"> </t>
    </r>
    <r>
      <rPr>
        <sz val="12"/>
        <color theme="1"/>
        <rFont val="Times New Roman"/>
        <family val="1"/>
      </rPr>
      <t>Notified</t>
    </r>
  </si>
  <si>
    <t>The number of unique customer accounts or service points that were notified irrespective of whether they were de-energized or not.</t>
  </si>
  <si>
    <t xml:space="preserve"> 9. Number of Accounts for which de-energization was cancelled</t>
  </si>
  <si>
    <t>Accounts that received a notification of de-energization but were not de-energized</t>
  </si>
  <si>
    <t>10. Number of Accounts De-energized</t>
  </si>
  <si>
    <r>
      <t>11. Number of Accounts that Live in HFTD Tiers 2 or 3</t>
    </r>
    <r>
      <rPr>
        <sz val="12"/>
        <color rgb="FFFF0000"/>
        <rFont val="Times New Roman"/>
        <family val="1"/>
      </rPr>
      <t xml:space="preserve">* </t>
    </r>
    <r>
      <rPr>
        <sz val="12"/>
        <rFont val="Times New Roman"/>
        <family val="1"/>
      </rPr>
      <t>d</t>
    </r>
    <r>
      <rPr>
        <sz val="12"/>
        <color theme="1"/>
        <rFont val="Times New Roman"/>
        <family val="1"/>
      </rPr>
      <t>e-energized</t>
    </r>
  </si>
  <si>
    <t>HFTD Tiers 2 or 3 that are defined in CPUC HFTD maps issued in D.17-01-009.</t>
  </si>
  <si>
    <r>
      <t>12. Number of MBL</t>
    </r>
    <r>
      <rPr>
        <b/>
        <sz val="12"/>
        <color rgb="FFFF0000"/>
        <rFont val="Times New Roman"/>
        <family val="1"/>
      </rPr>
      <t>*</t>
    </r>
    <r>
      <rPr>
        <sz val="12"/>
        <color theme="1"/>
        <rFont val="Times New Roman"/>
        <family val="1"/>
      </rPr>
      <t xml:space="preserve"> Accounts de-energized (in tariff class)</t>
    </r>
  </si>
  <si>
    <t xml:space="preserve">Medical Baseline as identified in a tariff, rate class, preliminary statement, or rule for which a customer meets eligibility requirements </t>
  </si>
  <si>
    <t>13. Number of MBL Accounts that live in HFTD Tiers 2 or 3 that were de-Energized</t>
  </si>
  <si>
    <r>
      <t>14. Number of Life Support</t>
    </r>
    <r>
      <rPr>
        <b/>
        <sz val="12"/>
        <color rgb="FFFF0000"/>
        <rFont val="Times New Roman"/>
        <family val="1"/>
      </rPr>
      <t>*</t>
    </r>
    <r>
      <rPr>
        <sz val="12"/>
        <color theme="1"/>
        <rFont val="Times New Roman"/>
        <family val="1"/>
      </rPr>
      <t xml:space="preserve"> Accounts de-energized (within MBL designation)</t>
    </r>
  </si>
  <si>
    <r>
      <t>15. Number of AFN</t>
    </r>
    <r>
      <rPr>
        <b/>
        <sz val="12"/>
        <color rgb="FFFF0000"/>
        <rFont val="Times New Roman"/>
        <family val="1"/>
      </rPr>
      <t>*</t>
    </r>
    <r>
      <rPr>
        <sz val="12"/>
        <color theme="1"/>
        <rFont val="Times New Roman"/>
        <family val="1"/>
      </rPr>
      <t>-identified Accounts that are not MBL</t>
    </r>
    <r>
      <rPr>
        <sz val="12"/>
        <rFont val="Times New Roman"/>
        <family val="1"/>
      </rPr>
      <t xml:space="preserve"> that were </t>
    </r>
    <r>
      <rPr>
        <sz val="12"/>
        <color theme="1"/>
        <rFont val="Times New Roman"/>
        <family val="1"/>
      </rPr>
      <t>de-energized</t>
    </r>
  </si>
  <si>
    <t>Access and Functional Needs as self-identified by the customer and meets definition in California Code, Government Code - GOV § 8593.3</t>
  </si>
  <si>
    <t>16. Number of de-energized Accounts that requested in-person notification that were not also identified as AFN or MBL</t>
  </si>
  <si>
    <t>17. Number of de-energized Accounts that self-identify as having a person with a disability in the household  that were not also identified as AFN or MBL</t>
  </si>
  <si>
    <r>
      <t>18. Number of de-energized Accounts in CARE</t>
    </r>
    <r>
      <rPr>
        <b/>
        <sz val="12"/>
        <color rgb="FFFF0000"/>
        <rFont val="Times New Roman"/>
        <family val="1"/>
      </rPr>
      <t xml:space="preserve">* </t>
    </r>
    <r>
      <rPr>
        <sz val="12"/>
        <color theme="1"/>
        <rFont val="Times New Roman"/>
        <family val="1"/>
      </rPr>
      <t>or FERA</t>
    </r>
    <r>
      <rPr>
        <b/>
        <sz val="12"/>
        <color rgb="FFFF0000"/>
        <rFont val="Times New Roman"/>
        <family val="1"/>
      </rPr>
      <t>*</t>
    </r>
    <r>
      <rPr>
        <sz val="12"/>
        <color theme="1"/>
        <rFont val="Times New Roman"/>
        <family val="1"/>
      </rPr>
      <t xml:space="preserve"> tariff class</t>
    </r>
  </si>
  <si>
    <t xml:space="preserve">California Alternate Rates for Energy (CARE) and Family Electric Rate Assistance (FERA). </t>
  </si>
  <si>
    <t>19. Number of Counties De-energized</t>
  </si>
  <si>
    <t>County is de-energized if one or more service points that are de-energized is located in the county.</t>
  </si>
  <si>
    <t>20. Number of Tribes De-energized</t>
  </si>
  <si>
    <t>Tribe is de-energized if one or more service points that are de-energized is located in the tribe.</t>
  </si>
  <si>
    <r>
      <t>21. Number of CFCI</t>
    </r>
    <r>
      <rPr>
        <sz val="12"/>
        <color rgb="FFFF0000"/>
        <rFont val="Times New Roman"/>
        <family val="1"/>
      </rPr>
      <t>*</t>
    </r>
    <r>
      <rPr>
        <sz val="12"/>
        <color theme="1"/>
        <rFont val="Times New Roman"/>
        <family val="1"/>
      </rPr>
      <t xml:space="preserve"> De-energized</t>
    </r>
  </si>
  <si>
    <t>22. Number of Transmission lines De-energized</t>
  </si>
  <si>
    <r>
      <t xml:space="preserve">23. Number of Transmission lines De-energized </t>
    </r>
    <r>
      <rPr>
        <b/>
        <u/>
        <sz val="12"/>
        <color theme="1"/>
        <rFont val="Times New Roman"/>
        <family val="1"/>
      </rPr>
      <t>without</t>
    </r>
    <r>
      <rPr>
        <sz val="12"/>
        <color theme="1"/>
        <rFont val="Times New Roman"/>
        <family val="1"/>
      </rPr>
      <t xml:space="preserve"> advance notice to CAISO</t>
    </r>
  </si>
  <si>
    <t>24. Line miles of transmission lines de-energized</t>
  </si>
  <si>
    <t>In decimals to the tenth</t>
  </si>
  <si>
    <t>25. Number of Distribution Circuits De-energized</t>
  </si>
  <si>
    <t>26. Line miles of distribution lines de-energized</t>
  </si>
  <si>
    <t>27. Number of de-energized end-users served by sub-meters de-energized</t>
  </si>
  <si>
    <t>28. Number of de-energized end-users served by master meters de-energized</t>
  </si>
  <si>
    <r>
      <t>29. Number of de-energized 'other non-account holders'</t>
    </r>
    <r>
      <rPr>
        <b/>
        <sz val="12"/>
        <color theme="1"/>
        <rFont val="Times New Roman"/>
        <family val="1"/>
      </rPr>
      <t>*</t>
    </r>
  </si>
  <si>
    <t>30. Number of local and tribal governments that requested information on MBL or CFCI Accounts impacted during the event.</t>
  </si>
  <si>
    <t>31. Number of Damages</t>
  </si>
  <si>
    <t>Damages as defined in the Post-Event Report template</t>
  </si>
  <si>
    <t>32. Number of Hazards</t>
  </si>
  <si>
    <t>Hazards as defined in the Post-Event Report template</t>
  </si>
  <si>
    <t>II. Delay</t>
  </si>
  <si>
    <t>A. Delay Requests</t>
  </si>
  <si>
    <t>1. Number of requests to delay de-energization.</t>
  </si>
  <si>
    <t>Number of requests from PSP before de-energization</t>
  </si>
  <si>
    <t>2. Number of circuits for which de-energizing was delayed.</t>
  </si>
  <si>
    <t>Number of requests from PSP honored before de-energization</t>
  </si>
  <si>
    <t>III. Emergency Management</t>
  </si>
  <si>
    <t>A. EOC</t>
  </si>
  <si>
    <r>
      <t>1. Number of Days in Monitoring Mode</t>
    </r>
    <r>
      <rPr>
        <b/>
        <sz val="12"/>
        <rFont val="Times New Roman"/>
        <family val="1"/>
      </rPr>
      <t>*</t>
    </r>
  </si>
  <si>
    <t>Define what utility means by "Monitoring Mode"</t>
  </si>
  <si>
    <t>2. Number of hours before first de-energization that Emergency Operations Center (EOC) was established</t>
  </si>
  <si>
    <t>3. Number of State Executive Briefings (SEB) Held</t>
  </si>
  <si>
    <t>4. Number of Unique Briefing Decks distributed</t>
  </si>
  <si>
    <t>5. Number of System Cooperators’* Calls Conducted</t>
  </si>
  <si>
    <t>6. Number of PSPS State Notification Forms submitted to Cal OES</t>
  </si>
  <si>
    <t>7. Number of News Releases Disseminated</t>
  </si>
  <si>
    <t xml:space="preserve">8. Number of Public Briefings conducted </t>
  </si>
  <si>
    <t>9. Number of Days EOC Active</t>
  </si>
  <si>
    <t>Count each day EOC was active regardless of time activated or deactivated.</t>
  </si>
  <si>
    <t>B. State Operations Center</t>
  </si>
  <si>
    <t>1. Number of liaisons embedded at State Operations Center</t>
  </si>
  <si>
    <t>Liaisons from utility.</t>
  </si>
  <si>
    <t>C. Liaisons</t>
  </si>
  <si>
    <t>1. Number of liaisons embedded at local Emergency Operations Center (County, Tribal or other)</t>
  </si>
  <si>
    <t>2. Number of State or local liaisons embedded at your EOC</t>
  </si>
  <si>
    <t>3. Number of water or communication infrastructure liaisons embedded at your EOC</t>
  </si>
  <si>
    <t>D. Training</t>
  </si>
  <si>
    <t>1. Number of EOC personnel that received EM training in 2021</t>
  </si>
  <si>
    <t>2021 Cumulative total only (use "annual or cumulative total" column)</t>
  </si>
  <si>
    <t>2. Number of Hours EOC personnel were trained in EM in 2021</t>
  </si>
  <si>
    <t>E. De-energization Exercises</t>
  </si>
  <si>
    <t>1. Number of Tabletop Exercises of four hours or more conducted in 2021</t>
  </si>
  <si>
    <t>2. Number of Full-scale or Functional Exercises of more than one day conducted in 2021</t>
  </si>
  <si>
    <t>3. Average number of utility personnel participating in all exercises</t>
  </si>
  <si>
    <t>4. Number of PSP actively participating as a player during the exercises.</t>
  </si>
  <si>
    <t>5. Number of AFN community members participating as a player during the exercises.</t>
  </si>
  <si>
    <t>IV. Notification</t>
  </si>
  <si>
    <t>A. Notification Receipt</t>
  </si>
  <si>
    <t>1. Number De-energized Accounts Notified</t>
  </si>
  <si>
    <t>Accounts that were actually de-energized</t>
  </si>
  <si>
    <t>2. Number De-energized MBL Accounts Notified</t>
  </si>
  <si>
    <t>MBL Accounts that were actually de-energized</t>
  </si>
  <si>
    <t>3. Number of Positive MBL Accounts Notifications</t>
  </si>
  <si>
    <t xml:space="preserve">MBL Accounts that were actually de-energized for which there was a positive confirmation of receipt of notice </t>
  </si>
  <si>
    <t>Notifications to Medical Baseline or other customers requesting advance notification to which the customer responded as received.</t>
  </si>
  <si>
    <t>4. Number of de-energized accounts whose contact information was wrong.</t>
  </si>
  <si>
    <t>5. Number of de-energized MBL accounts whose contact information was wrong.</t>
  </si>
  <si>
    <t>B. Additional Notifications - MBL</t>
  </si>
  <si>
    <t>1. Number of In-Person Visits / Doorbell Rings</t>
  </si>
  <si>
    <t>2. Number of Live Agent Phone Calls</t>
  </si>
  <si>
    <t>C. Notification Failure Causes</t>
  </si>
  <si>
    <r>
      <t xml:space="preserve">1. Number of Accounts that did </t>
    </r>
    <r>
      <rPr>
        <u/>
        <sz val="12"/>
        <rFont val="Times New Roman"/>
        <family val="1"/>
      </rPr>
      <t xml:space="preserve">not </t>
    </r>
    <r>
      <rPr>
        <sz val="12"/>
        <rFont val="Times New Roman"/>
        <family val="1"/>
      </rPr>
      <t>receive 48–72-hour advance notification</t>
    </r>
  </si>
  <si>
    <t>Notification of priority notification entities only. PSP notification addressed in VI. A.5. below</t>
  </si>
  <si>
    <t xml:space="preserve">All other affected customers/populations </t>
  </si>
  <si>
    <r>
      <t xml:space="preserve">3. Number of Accounts that did </t>
    </r>
    <r>
      <rPr>
        <u/>
        <sz val="12"/>
        <rFont val="Times New Roman"/>
        <family val="1"/>
      </rPr>
      <t>not</t>
    </r>
    <r>
      <rPr>
        <sz val="12"/>
        <rFont val="Times New Roman"/>
        <family val="1"/>
      </rPr>
      <t xml:space="preserve"> receive 1-4 hour advance notifications.</t>
    </r>
  </si>
  <si>
    <t xml:space="preserve">All affected customers/populations </t>
  </si>
  <si>
    <r>
      <t xml:space="preserve">4. Number of Accounts that did </t>
    </r>
    <r>
      <rPr>
        <u/>
        <sz val="12"/>
        <rFont val="Times New Roman"/>
        <family val="1"/>
      </rPr>
      <t>not</t>
    </r>
    <r>
      <rPr>
        <sz val="12"/>
        <rFont val="Times New Roman"/>
        <family val="1"/>
      </rPr>
      <t xml:space="preserve"> receive any notifications before de-energization.</t>
    </r>
  </si>
  <si>
    <r>
      <t xml:space="preserve">5. Number of Accounts that were </t>
    </r>
    <r>
      <rPr>
        <u/>
        <sz val="12"/>
        <rFont val="Times New Roman"/>
        <family val="1"/>
      </rPr>
      <t>not</t>
    </r>
    <r>
      <rPr>
        <sz val="12"/>
        <rFont val="Times New Roman"/>
        <family val="1"/>
      </rPr>
      <t xml:space="preserve"> notified at de-energization initiation.</t>
    </r>
  </si>
  <si>
    <r>
      <t xml:space="preserve">6. Number of Accounts that were </t>
    </r>
    <r>
      <rPr>
        <u/>
        <sz val="12"/>
        <rFont val="Times New Roman"/>
        <family val="1"/>
      </rPr>
      <t>not</t>
    </r>
    <r>
      <rPr>
        <sz val="12"/>
        <rFont val="Times New Roman"/>
        <family val="1"/>
      </rPr>
      <t xml:space="preserve"> notified immediately before re-energization.</t>
    </r>
  </si>
  <si>
    <r>
      <t xml:space="preserve">7. Number of Accounts that were </t>
    </r>
    <r>
      <rPr>
        <u/>
        <sz val="12"/>
        <rFont val="Times New Roman"/>
        <family val="1"/>
      </rPr>
      <t>not</t>
    </r>
    <r>
      <rPr>
        <sz val="12"/>
        <rFont val="Times New Roman"/>
        <family val="1"/>
      </rPr>
      <t xml:space="preserve"> notified when re-energization</t>
    </r>
    <r>
      <rPr>
        <strike/>
        <sz val="12"/>
        <rFont val="Times New Roman"/>
        <family val="1"/>
      </rPr>
      <t xml:space="preserve"> is </t>
    </r>
    <r>
      <rPr>
        <sz val="12"/>
        <rFont val="Times New Roman"/>
        <family val="1"/>
      </rPr>
      <t>was complete.</t>
    </r>
  </si>
  <si>
    <r>
      <t xml:space="preserve">8. Number of Accounts that did </t>
    </r>
    <r>
      <rPr>
        <u/>
        <sz val="12"/>
        <rFont val="Times New Roman"/>
        <family val="1"/>
      </rPr>
      <t>not</t>
    </r>
    <r>
      <rPr>
        <sz val="12"/>
        <rFont val="Times New Roman"/>
        <family val="1"/>
      </rPr>
      <t xml:space="preserve"> receive cancellation notification within two hours of the decision to cancel</t>
    </r>
  </si>
  <si>
    <t>Accounts that were NOT de-energized.</t>
  </si>
  <si>
    <r>
      <t xml:space="preserve">9. Number of Accounts that did </t>
    </r>
    <r>
      <rPr>
        <u/>
        <sz val="12"/>
        <rFont val="Times New Roman"/>
        <family val="1"/>
      </rPr>
      <t>not</t>
    </r>
    <r>
      <rPr>
        <sz val="12"/>
        <rFont val="Times New Roman"/>
        <family val="1"/>
      </rPr>
      <t xml:space="preserve"> receive notification after de-energization because there was no alternate method of contact</t>
    </r>
  </si>
  <si>
    <t>D. False Communications</t>
  </si>
  <si>
    <t>1. Number of Accounts that were not de-energized after receiving a De-energization Notification</t>
  </si>
  <si>
    <t>2. Number of Accounts that were de-energized after receiving a Cancellation Notification</t>
  </si>
  <si>
    <t>V. Public Safety Partners</t>
  </si>
  <si>
    <t>A. PSP Notification</t>
  </si>
  <si>
    <t>1. Number of hours after EOC activated that PSPs were first notified</t>
  </si>
  <si>
    <t>Leave cell blank if PSPs were notified before EOC was activated.</t>
  </si>
  <si>
    <t>2. Number of hours before EOC activated that PSPs were first notified</t>
  </si>
  <si>
    <t>Leave cell blank if PSPs were notified after EOC was activated.</t>
  </si>
  <si>
    <t>3. Number of hours before first de-energization that PSPs were notified</t>
  </si>
  <si>
    <t>4. Number of PSPs notified at first notice</t>
  </si>
  <si>
    <r>
      <t xml:space="preserve">5. Number of PSP notifications that were </t>
    </r>
    <r>
      <rPr>
        <u/>
        <sz val="12"/>
        <rFont val="Times New Roman"/>
        <family val="1"/>
      </rPr>
      <t xml:space="preserve">not </t>
    </r>
    <r>
      <rPr>
        <sz val="12"/>
        <rFont val="Times New Roman"/>
        <family val="1"/>
      </rPr>
      <t>timely</t>
    </r>
  </si>
  <si>
    <t>B. Portal</t>
  </si>
  <si>
    <t>1. Number of PSP Portal Registrations at end of PSPS event</t>
  </si>
  <si>
    <t>Total number of registrations from PSP.</t>
  </si>
  <si>
    <t>2. Number of Portal training events provided to PSP during 2021.</t>
  </si>
  <si>
    <t>3. Number of events in 2021 for which there is no data available in the portal as of the submission date.</t>
  </si>
  <si>
    <t>4. Number of PSP Portal Registration requests that were not filled within 24 business hours.</t>
  </si>
  <si>
    <t>VI. Customer Communication</t>
  </si>
  <si>
    <t>A. Notification Language</t>
  </si>
  <si>
    <t>1. Number of Languages Used in Notifications</t>
  </si>
  <si>
    <t>Prevalent languages, including English.</t>
  </si>
  <si>
    <t>A language is prevalent if it is spoken by 1,000 or more persons in the utility’s territory or if it is spoken by 5% or more of the population within a “public safety answering point” in the utility territory  (D.20-03-004).</t>
  </si>
  <si>
    <t>B. Call Center Support Services</t>
  </si>
  <si>
    <t xml:space="preserve">1. Cumulative number PSPS Calls Handled </t>
  </si>
  <si>
    <t>Counted from first notification to full restoration.</t>
  </si>
  <si>
    <t>2. Average Response Time for PSPS-related Calls</t>
  </si>
  <si>
    <t>Time in Minutes; to the tenth</t>
  </si>
  <si>
    <t>Floating</t>
  </si>
  <si>
    <t>3. Number of PSPS-related calls handled by Call Center Translation Services</t>
  </si>
  <si>
    <t>4. Number of languages supported by Call Center Translation Services</t>
  </si>
  <si>
    <t>C. Website Traffic</t>
  </si>
  <si>
    <t>1. Number of Emergency Website Visits</t>
  </si>
  <si>
    <t>2. Number of Website Page Views</t>
  </si>
  <si>
    <t>3. Number of Emergency Page Views</t>
  </si>
  <si>
    <t>D. Translated Website Visitors</t>
  </si>
  <si>
    <t>1. Number of Website Unique Visitors non-English</t>
  </si>
  <si>
    <t>2. Number of Emergency Website Unique Visitors non-English</t>
  </si>
  <si>
    <t>VII. Distribution Circuits De-energized</t>
  </si>
  <si>
    <t>A. Frequency of Circuit De-energized</t>
  </si>
  <si>
    <t>1. Name of First most frequently de-energized circuit</t>
  </si>
  <si>
    <t>Argon18</t>
  </si>
  <si>
    <t>Name of Circuit calculated from Distribution Table Across All Events</t>
  </si>
  <si>
    <t>2. Number of Times First most frequently de-energized circuit de-energized</t>
  </si>
  <si>
    <t>Calculated from Distribution Table</t>
  </si>
  <si>
    <t>3. Cumulative total number of customers  on the first most frequently de-energized circuit</t>
  </si>
  <si>
    <t xml:space="preserve">Sort the distribution circuit list by circuit name. Select the circuit with the most entries irrespective of event. Count all customers de-energized over all of the events in which the circuit was de-energized. In the event of a tie, rank the circuits by number of customers de-energized. </t>
  </si>
  <si>
    <t>4. Name of Second most frequently de-energized circuit</t>
  </si>
  <si>
    <t>Name of Circuit calculated from Distribution Table</t>
  </si>
  <si>
    <t>Xenon54</t>
  </si>
  <si>
    <t>5. Number of Times Second most frequently de-energized circuit de-energized</t>
  </si>
  <si>
    <t>6. Cumulative total number of customers  on the second most frequently de-energized circuit</t>
  </si>
  <si>
    <t>7. Name of Third most frequently de-energized circuit</t>
  </si>
  <si>
    <t>Krypton36</t>
  </si>
  <si>
    <t>8. Number of Times Third most frequently de-energized circuit de-energized</t>
  </si>
  <si>
    <r>
      <t xml:space="preserve">9. Cumulative total number of customers </t>
    </r>
    <r>
      <rPr>
        <strike/>
        <sz val="12"/>
        <rFont val="Times New Roman"/>
        <family val="1"/>
      </rPr>
      <t xml:space="preserve"> </t>
    </r>
    <r>
      <rPr>
        <sz val="12"/>
        <rFont val="Times New Roman"/>
        <family val="1"/>
      </rPr>
      <t>on the third most frequently de-energized circuit</t>
    </r>
  </si>
  <si>
    <t>B. Duration of Circuits De-energized</t>
  </si>
  <si>
    <t>1. Name of Longest (in hours) circuit de-energized.</t>
  </si>
  <si>
    <t>Germanium32</t>
  </si>
  <si>
    <t>2. Number of Hours that longest de-energized circuit was de-energized</t>
  </si>
  <si>
    <t>Calculated from Distribution Table for only the single longest de-energization.</t>
  </si>
  <si>
    <t>3. Number of customers impacted</t>
  </si>
  <si>
    <t>Calculated from Distribution Table for only those accounts de-energized during the longest single de-energization.</t>
  </si>
  <si>
    <t>4. Name of Second Longest (in hours) circuit de-energized.</t>
  </si>
  <si>
    <t>Neon10</t>
  </si>
  <si>
    <t>5. Number of Hours that longest de-energized circuit was de-energized</t>
  </si>
  <si>
    <t>6. Number of customers impacted</t>
  </si>
  <si>
    <t>7. Name of Third Longest (in hours) circuit de-energized.</t>
  </si>
  <si>
    <t>Bromine35</t>
  </si>
  <si>
    <t>8. Number of Hours that longest de-energized circuit was de-energized</t>
  </si>
  <si>
    <t>9. Number of customers impacted</t>
  </si>
  <si>
    <t>VIII. CFCI</t>
  </si>
  <si>
    <t>A. CFCI De-energized</t>
  </si>
  <si>
    <t>1. Number of CFCI de-energized</t>
  </si>
  <si>
    <t>Irrespective of mitigating backup power. Calculated from CFCI table</t>
  </si>
  <si>
    <t>2. Number of Communication Services Providers (CSP) CFCI de-energized.</t>
  </si>
  <si>
    <t>3. Number of Cell Towers de-energized</t>
  </si>
  <si>
    <t>4. Number of Water/Wastewater CFCI de-energized.</t>
  </si>
  <si>
    <t>5. Number of de-energized CFCI that requested backup power.</t>
  </si>
  <si>
    <t>Calculated from CFCI table</t>
  </si>
  <si>
    <t>6. Number of de-energized CFCI that were provided backup power.</t>
  </si>
  <si>
    <t>7. Number of CFCI that were de-energized during two events.</t>
  </si>
  <si>
    <t>Irrespective of mitigating backup power. Calculated from CFCI table across all events</t>
  </si>
  <si>
    <t>8. Number of CFCI that were de-energized during more than two events.</t>
  </si>
  <si>
    <t>IX. Backup Power</t>
  </si>
  <si>
    <t>A. Backup Power Support</t>
  </si>
  <si>
    <t>1. Number of Requests for Backup Power</t>
  </si>
  <si>
    <t>2. Percentage of Requests Satisfied (%)</t>
  </si>
  <si>
    <t>Percentile</t>
  </si>
  <si>
    <t>3. Total MW capacity supplied (MW)</t>
  </si>
  <si>
    <t>4. Percentage of backup power supplied that was renewable (%)</t>
  </si>
  <si>
    <t>5. Number of Requests for Consultative Assistance up to one month prior</t>
  </si>
  <si>
    <t>B. Backup Power Programs</t>
  </si>
  <si>
    <t>1. Applications  received for backup generators or storage from the day after the last PSPS through the end of the current one</t>
  </si>
  <si>
    <t>2. Number of backup generators issued  from the day after the last PSPS through the end of the current one</t>
  </si>
  <si>
    <t>3. Number of backup storage issued  from the day after the last PSPS through the end of the current one</t>
  </si>
  <si>
    <t>C. Microgrids</t>
  </si>
  <si>
    <t>1. Number of microgrids that replaced the de-energized load</t>
  </si>
  <si>
    <t>2. Megawatts of load provided by microgrids (MWh)</t>
  </si>
  <si>
    <t>3. Percentage of Microgrids in use using renewable fuel (%)</t>
  </si>
  <si>
    <t>X. Mitigation</t>
  </si>
  <si>
    <t>A. Mitigation Deployed</t>
  </si>
  <si>
    <t xml:space="preserve">1. Number of Circuits sectionalized to reduce PSPS scope
</t>
  </si>
  <si>
    <t>XI. CRCs</t>
  </si>
  <si>
    <t>A. Community Resource Centers</t>
  </si>
  <si>
    <t>1. Number of CRCs open during event</t>
  </si>
  <si>
    <t>2. Total Number of Visitors to all CRCs during the event</t>
  </si>
  <si>
    <t>3. Percentage of CRCs that were indoors (%)</t>
  </si>
  <si>
    <t>4. Percentage of indoor CRCs that had been opened in the past (reliably placed) (%)</t>
  </si>
  <si>
    <t>5. Percentage of CRCs that were indoors when AQI was &gt;100 (%)</t>
  </si>
  <si>
    <t>6. First Longest Distance from each event's CRCs to furthest targeted customer (mi.)</t>
  </si>
  <si>
    <t>Driving Distance calculated in miles derived from 17. CRCs worksheet</t>
  </si>
  <si>
    <t>7. Second Longest Distance from each event's CRCs to furthest targeted customer (mi.)</t>
  </si>
  <si>
    <t>8. Third Longest Distance from each event's CRCs to furthest targeted customer (mi.)</t>
  </si>
  <si>
    <t>XII. EV Charging</t>
  </si>
  <si>
    <t>A. EV Charging Stations</t>
  </si>
  <si>
    <r>
      <t>1. Number of level 3 charging stations</t>
    </r>
    <r>
      <rPr>
        <b/>
        <sz val="12"/>
        <color rgb="FFFF0000"/>
        <rFont val="Times New Roman"/>
        <family val="1"/>
      </rPr>
      <t>*</t>
    </r>
    <r>
      <rPr>
        <sz val="12"/>
        <rFont val="Times New Roman"/>
        <family val="1"/>
      </rPr>
      <t xml:space="preserve"> de-energized</t>
    </r>
  </si>
  <si>
    <t>Irrespective of mitigating backup power.</t>
  </si>
  <si>
    <t>XIII. Restoration</t>
  </si>
  <si>
    <t>A. Late Restoration</t>
  </si>
  <si>
    <t>1. Number of Circuits not Restored within 24 hrs. of all-clear.</t>
  </si>
  <si>
    <t>XIV. Complaints</t>
  </si>
  <si>
    <t>A. Complaints</t>
  </si>
  <si>
    <t>1. Number of Complaints</t>
  </si>
  <si>
    <t>Complaints about any aspect of the PSPS event.</t>
  </si>
  <si>
    <t>XV. Claims</t>
  </si>
  <si>
    <t>A. Claims</t>
  </si>
  <si>
    <t>1. Number of Claims</t>
  </si>
  <si>
    <t>Claims related to any aspect of the PSPS event.</t>
  </si>
  <si>
    <t>2. Total Value of Claims (dollars)</t>
  </si>
  <si>
    <t>Dollars</t>
  </si>
  <si>
    <t>UTILITY DEFINITIONS</t>
  </si>
  <si>
    <t>Add terms in alphabetical order</t>
  </si>
  <si>
    <t>Worksheet Reference</t>
  </si>
  <si>
    <t>Definition as Understood by the Utility</t>
  </si>
  <si>
    <t>PG&amp;E Remarks</t>
  </si>
  <si>
    <t>Acres burned (acres)</t>
  </si>
  <si>
    <t>Decision Factors</t>
  </si>
  <si>
    <t>Acres burned in the 8-hour fire spread simulation from Technosylva.</t>
  </si>
  <si>
    <t>Actual Average Peak Wind Gust during Event (mph)</t>
  </si>
  <si>
    <t xml:space="preserve">The maximum sustained wind gust recorded by weather stations within five miles of the circuit from de-energization time to all-clear time.  </t>
  </si>
  <si>
    <t>Actual Relative Humidity at All Clear (%)</t>
  </si>
  <si>
    <t xml:space="preserve">Minimum relative humidity recorded by all weather stations within five miles of the circuit at the all-clear time.  </t>
  </si>
  <si>
    <t>Actual Relative Humidity During Event (%)</t>
  </si>
  <si>
    <t xml:space="preserve">Minimum relative humidity recorded by all weather stations within five miles of the circuit from de-energization time to all-clear time. </t>
  </si>
  <si>
    <t>Actual Sustained Wind Speed at All Clear (mph)</t>
  </si>
  <si>
    <t xml:space="preserve">The maximum sustained wind speed recorded by weather stations within five miles of the circuit at the all-clear time.  </t>
  </si>
  <si>
    <t>Actual Sustained Wind Speed during Event (mph)</t>
  </si>
  <si>
    <t xml:space="preserve">The maximum sustained wind speed recorded by weather stations within five miles of the circuit from de-energization time to all-clear time.  </t>
  </si>
  <si>
    <t>Actual Temperature at All Clear (degrees F)</t>
  </si>
  <si>
    <t xml:space="preserve">The maximum temperature recorded by weather stations within five miles of the circuit at the all-clear time.  </t>
  </si>
  <si>
    <t>Actual Temperature during event (degrees F)</t>
  </si>
  <si>
    <t xml:space="preserve">The maximum temperature recorded by weather stations within five miles of the circuit from de-energization time to all-clear time. </t>
  </si>
  <si>
    <t>Actual Wind gust at All Clear (mph)</t>
  </si>
  <si>
    <t xml:space="preserve">The maximum sustained wind gust recorded by weather stations within five miles of the circuit at the all-clear time.  </t>
  </si>
  <si>
    <t>Actual Wind gust during Event (mph)</t>
  </si>
  <si>
    <t>AFN but not MBL</t>
  </si>
  <si>
    <t>Access and Functional Needs (AFN) categories outside of Medical Baseline (MBL) includes customers enrolled in CARE or FERA; customers that self-identify as vulnerable with the following characteristic: Blind, Age 65 or over, being Disabled, having Low Vision or Vision Disabled, being Deaf or Hard of Hearing, customers who report use of Durable Medical Equipment and Assisted Technology, customers who indicate a non-English Language Preference, and customers who self-select to receive utility communications in a non-standard format (e.g., in braille or large print).</t>
  </si>
  <si>
    <t>Air Quality (AQI)</t>
  </si>
  <si>
    <t xml:space="preserve">Not currently tracked as this is not a factor for PSPS. </t>
  </si>
  <si>
    <t>All Clear</t>
  </si>
  <si>
    <t>Decision to initiate PSPS patrols and re-energization by approving the re-energization of impacted assets within the event footprint as recommended by the PSPS event meteorologist in charge.</t>
  </si>
  <si>
    <t>Assets conditions</t>
  </si>
  <si>
    <t>An evaluation of the condition of the asset based on appearance, required maintenance (and relevant tags), working ability, and quality.</t>
  </si>
  <si>
    <t>CFP-2021
LFP-2020</t>
  </si>
  <si>
    <r>
      <t>The product of probability of catastrophic fire (Prob_Cat) and IPW - probability of ignition (prob_ignition). This product is called the (CFP</t>
    </r>
    <r>
      <rPr>
        <vertAlign val="subscript"/>
        <sz val="12"/>
        <color theme="1"/>
        <rFont val="Times New Roman"/>
        <family val="1"/>
      </rPr>
      <t>D</t>
    </r>
    <r>
      <rPr>
        <sz val="12"/>
        <color theme="1"/>
        <rFont val="Times New Roman"/>
        <family val="1"/>
      </rPr>
      <t>) Catastrophic Fire Probability distribution model. Scaled by 1000 to covert to an integer value.</t>
    </r>
  </si>
  <si>
    <t>Circuit</t>
  </si>
  <si>
    <t xml:space="preserve">Various </t>
  </si>
  <si>
    <t>Power lines which transmit electricity from the distribution substation circuit breaker to customers.</t>
  </si>
  <si>
    <t>Circuit segment</t>
  </si>
  <si>
    <t>Also known as a Circuit Protection Zones (CPZs) - A CPZ is a segment of a distribution circuit between two protection devices. CPZs are also sometimes referred to as circuit segments.</t>
  </si>
  <si>
    <t>Dead Fuel Moisture Content 10 hrs</t>
  </si>
  <si>
    <t xml:space="preserve">Dead Fuel Moisture in 10-hour fuel moisture class. Can be scaled to percentage by multiplying by 100. </t>
  </si>
  <si>
    <t>Dead Fuel Moisture Content 100 hrs</t>
  </si>
  <si>
    <t xml:space="preserve">Dead Fuel Moisture in 100-hour moisture class. Can be scaled to percentage by multiplying by 100. </t>
  </si>
  <si>
    <t>Dead Fuel Moisture Content 1000 hrs</t>
  </si>
  <si>
    <t xml:space="preserve">Dead Fuel Moisture in 1000-hour moisture class. Can be scaled to percentage by multiplying by 100. </t>
  </si>
  <si>
    <t>Emergency website</t>
  </si>
  <si>
    <t>PGE Emergency Site - Latest PSPS Updates</t>
  </si>
  <si>
    <t>End users served by submeters</t>
  </si>
  <si>
    <t xml:space="preserve">Not currently tracked. PG&amp;E, SCE, and SDG&amp;E jointly submitted comments in the Post Season Data Report Template to the SED on 11/29/2021 referencing that the IOUs do not currently track submeters. </t>
  </si>
  <si>
    <t>End-users served by master meters</t>
  </si>
  <si>
    <t>In some locations, including many mobile home parks, a master PG&amp;E meter serves the entire community. If your location is a sub-metered property (Master Meter), the property manager splits the energy costs among all tenants.  Tenants pay their energy costs to the property manager, not to PG&amp;E.</t>
  </si>
  <si>
    <t>Energy Release Component (BTUs psf)</t>
  </si>
  <si>
    <t xml:space="preserve">Not currently tracked as this is not a factor for PSPS. Our FPI model is used to access the probability of catastrophic fires. </t>
  </si>
  <si>
    <t>Fire Potential Index (probability outputs)</t>
  </si>
  <si>
    <r>
      <t>Fire Potential Index (FPI) Model Output - Probability of a catastrophic fire if an ignition were to occur. FPI component of the CFP</t>
    </r>
    <r>
      <rPr>
        <vertAlign val="subscript"/>
        <sz val="12"/>
        <color rgb="FF000000"/>
        <rFont val="Times New Roman"/>
        <family val="1"/>
      </rPr>
      <t>D</t>
    </r>
    <r>
      <rPr>
        <sz val="12"/>
        <color rgb="FF000000"/>
        <rFont val="Times New Roman"/>
        <family val="1"/>
      </rPr>
      <t xml:space="preserve"> model.</t>
    </r>
  </si>
  <si>
    <t>Flame length (ft)</t>
  </si>
  <si>
    <t>Flame length in feet on fire front for first 2 hours of fire spread simulation from Technoslyva.</t>
  </si>
  <si>
    <t>GACC High Risk (yes/no)</t>
  </si>
  <si>
    <t>High Risk issued by the Federal North or South Operations Predictive Services.</t>
  </si>
  <si>
    <t>Gust wind speeds (mph)</t>
  </si>
  <si>
    <t>Wind gust in miles per hour at 10 meters above ground level.</t>
  </si>
  <si>
    <t>Hazards or Threats Scoping Factors</t>
  </si>
  <si>
    <t>See Assets conditions, Vegetation conditions, Live field observation conditions, and Structural design wind speed ratings.</t>
  </si>
  <si>
    <t>High Wind Advisory (yes/no)</t>
  </si>
  <si>
    <t>High Wind Advisory from the Federal National Weather Service.</t>
  </si>
  <si>
    <t>High Wind Warning (yes/no)</t>
  </si>
  <si>
    <t>High Wind Warning from the Federal National Weather Service.</t>
  </si>
  <si>
    <t>Ignition Probability Weather Model</t>
  </si>
  <si>
    <t>A model that provides estimates of the probability of an ignition given an outage on an hourly basis</t>
  </si>
  <si>
    <t>Impacted by Transmission</t>
  </si>
  <si>
    <t xml:space="preserve">Distribution lines that would have been de-energized due to de-energization of upstream transmission lines, regardless of whether those distribution lines would have also been de-energized due to direct distribution PSPS. </t>
  </si>
  <si>
    <t>Live field observation conditions</t>
  </si>
  <si>
    <t>Real-time observations of weather stations, satellite data, pressure gradients, real-time field observations from crews and live feeds from Alert Wildfire Camera.</t>
  </si>
  <si>
    <t>Live Fuel Moisture Content-herbaceous (%)</t>
  </si>
  <si>
    <t>Live Fuel Moisture Percentage of herbaceous plant species. (% of species that is comprised of water).</t>
  </si>
  <si>
    <t>Live Fuel Moisture Content-shrub (%)</t>
  </si>
  <si>
    <t>Live Fuel Moisture Percentage of Chamise (shrub) plant species. (% of species that is comprised of water).</t>
  </si>
  <si>
    <t>Live Fuel Moisture Content-woody (%)</t>
  </si>
  <si>
    <t>Live Fuel Moisture Percentage of woody plant species. (% of species that is comprised of water).</t>
  </si>
  <si>
    <t>Medical Baseline (MBL) Customers</t>
  </si>
  <si>
    <t>MBL customers are residential PG&amp;E customers who have additional energy needs due to their qualifying medical conditions and/or heating/cooling needs as certified by a qualified medical practitioner. This program offers additional allotment of energy at the baseline, or a flat line discount on eligible services and may include additional notifications prior to Public Safety Power Shutoff (PSPS).</t>
  </si>
  <si>
    <t>Monitoring mode</t>
  </si>
  <si>
    <t xml:space="preserve">A network of weather stations, high-definition cameras and sensors, as well as state-of-the-art weather forecasting that is used by PG&amp;E and other agencies. </t>
  </si>
  <si>
    <t xml:space="preserve">Normalized Difference Vegetation Index  </t>
  </si>
  <si>
    <t>Not currently tracked as this is not a factor for PSPS. Our Live Fuel Moisture - Herbaceous model is used to determine the state of the 'green up' and grass/herb receptivity to fire.</t>
  </si>
  <si>
    <t>Other non-account holders</t>
  </si>
  <si>
    <t xml:space="preserve">Not currently tracked. PG&amp;E, SCE, and SDG&amp;E jointly submitted comments in the Post Season Data Report Template to the SED on 11/29/2021 to reiterate that no definition was provided for 'non-account holder'; therefore, PG&amp;E interpreted it as the same as a submeter account, which IOUs do not currently track. </t>
  </si>
  <si>
    <t>Peak Gusts wind speeds (mph)</t>
  </si>
  <si>
    <t>Prob_Ignition (IPW)</t>
  </si>
  <si>
    <r>
      <t>Ignition Probability Weather (IPW) Model Output - Probability of Ignition based on the probability of outages by cause. Ignition component of the CFP</t>
    </r>
    <r>
      <rPr>
        <vertAlign val="subscript"/>
        <sz val="12"/>
        <color rgb="FF000000"/>
        <rFont val="Times New Roman"/>
        <family val="1"/>
      </rPr>
      <t>D</t>
    </r>
    <r>
      <rPr>
        <sz val="12"/>
        <color rgb="FF000000"/>
        <rFont val="Times New Roman"/>
        <family val="1"/>
      </rPr>
      <t xml:space="preserve"> model.</t>
    </r>
  </si>
  <si>
    <t>Rate of spread (chains/hr)</t>
  </si>
  <si>
    <t>Rate of fire spread in chains per hour for first 2 hours of fire spread simulation from Technoslyva.</t>
  </si>
  <si>
    <t>Red Flag Warning (yes/no)</t>
  </si>
  <si>
    <t>Red Flag Warning from the Federal National Weather Service.</t>
  </si>
  <si>
    <t>Relative Humidity (%)</t>
  </si>
  <si>
    <t>Relative Humidity in percent at 2 meters above ground level.</t>
  </si>
  <si>
    <t>Run Time (hrs)</t>
  </si>
  <si>
    <t>Backup Power Resources</t>
  </si>
  <si>
    <t xml:space="preserve">Expected run time of generator without refueling estimated based on a 75% load. When information could not be obtained, the run time was estimated on run times of generators with similar capacity (MW). Run times might vary according to generator manufacturer. Barring mechanical failure and refueling the temporary generators have the ability to operate continuously throughout a typical PSPS event. </t>
  </si>
  <si>
    <t>Santa Ana Wildfire Threat Index</t>
  </si>
  <si>
    <t>PG&amp;E does not track for the purposes of PSPS, the SAWTI does not cover the entire PG&amp;E territory.</t>
  </si>
  <si>
    <t>Sectionalization</t>
  </si>
  <si>
    <t>Mitigation</t>
  </si>
  <si>
    <t>A device used to mitigate the scope and number of customers subjected to de-energization.</t>
  </si>
  <si>
    <t>Structure identifier</t>
  </si>
  <si>
    <t>Damages</t>
  </si>
  <si>
    <t>A unique numerical identifier for circuit structures.</t>
  </si>
  <si>
    <t>Structural design wind speed rating</t>
  </si>
  <si>
    <t>Transmission</t>
  </si>
  <si>
    <t xml:space="preserve">This term is not used by PG&amp;E as it is not a part of our operating standards and procedures.  </t>
  </si>
  <si>
    <t>Sustained wind speeds (mph)</t>
  </si>
  <si>
    <t>Sustained windspeed in miles per hour at 10 meters above ground level.</t>
  </si>
  <si>
    <t>Sustained Wind Speeds at 50 m (mph)</t>
  </si>
  <si>
    <t>Sustained windspeed in miles per hour at 50 meters above ground level.</t>
  </si>
  <si>
    <t>Switching</t>
  </si>
  <si>
    <t>Depending on fire risk patterns, distribution switch locations and switching plans maintain service to 
customers on radial lines that fall outside the high-risk area but are served by lines that pass through the 
fire risk area. Depending on event scope, we may be able to use back-tie switching to bypass the 
distribution lines that pass through the de-energization area to keep customers energized from a different 
set of lines.</t>
  </si>
  <si>
    <t>System Cooperators</t>
  </si>
  <si>
    <t>All Public Safety Partners in the service area were invited to join for situational awareness.</t>
  </si>
  <si>
    <t>Temperature (degrees F)</t>
  </si>
  <si>
    <t>Temperature in Fahrenheit at 2 meters above ground level.</t>
  </si>
  <si>
    <t>Tree Overstrike</t>
  </si>
  <si>
    <t>Sum of tree overstrike in a 2 x 2 km grid cell area in ft.</t>
  </si>
  <si>
    <t>Vegetation conditions</t>
  </si>
  <si>
    <t>The state or quality of the vegetation.</t>
  </si>
  <si>
    <t>Voltage range of distribution lines</t>
  </si>
  <si>
    <t>Customers being served by assets between 4kV and 34kV.</t>
  </si>
  <si>
    <t>Voltage range of transmission lines</t>
  </si>
  <si>
    <t>Customers being served by 60kV assets or higher.</t>
  </si>
  <si>
    <t>DASHBOARD</t>
  </si>
  <si>
    <t>Metrics</t>
  </si>
  <si>
    <t>August 30 - 31, 2023</t>
  </si>
  <si>
    <t>September 20 - 21, 2023</t>
  </si>
  <si>
    <t>Trendlines</t>
  </si>
  <si>
    <t>Annual or Cumulative  Total</t>
  </si>
  <si>
    <t xml:space="preserve"> 1. Event Name.</t>
  </si>
  <si>
    <t>N/A</t>
  </si>
  <si>
    <t xml:space="preserve"> 2. Date of First De-Energization.</t>
  </si>
  <si>
    <t xml:space="preserve"> 3. Time of First De-Energization.</t>
  </si>
  <si>
    <t xml:space="preserve"> 4. Date of Last Restoration.</t>
  </si>
  <si>
    <t xml:space="preserve"> 5. Time of Last Restoration.</t>
  </si>
  <si>
    <t xml:space="preserve"> 6. Number of Hours De-Energized.</t>
  </si>
  <si>
    <t xml:space="preserve"> 7. Number of Days De-Energized</t>
  </si>
  <si>
    <t xml:space="preserve"> 8. Number of Accounts* Notified.</t>
  </si>
  <si>
    <t xml:space="preserve">This metric reports PSPS customer notifications; therefore, a customer who was notified in more than one PSPS would add more than one to the total. </t>
  </si>
  <si>
    <t xml:space="preserve"> 9. Number of Accounts for which De-Energization was Cancelled.</t>
  </si>
  <si>
    <t>10. Number of Accounts De-Energized.</t>
  </si>
  <si>
    <t>11. Number of Accounts that Live in HFTD Tiers 2 or 3* De-Energized.</t>
  </si>
  <si>
    <t xml:space="preserve">This metric reports PSPS customer events; therefore, a customer who was de-energized in more than one PSPS would add more than one to the total. </t>
  </si>
  <si>
    <t>12. Number of MBL* Accounts De-Energized (in Tariff Class).</t>
  </si>
  <si>
    <t>13. Number of MBL Accounts that Live in HFTD Tiers 2 or 3 that were De-Energized.</t>
  </si>
  <si>
    <t>14. Number of Life Support* Accounts De-Energized (within MBL Designation).</t>
  </si>
  <si>
    <t>15. Number of AFN*-Identified Accounts that are not MBL that were De-Energized.</t>
  </si>
  <si>
    <t>16. Number of De-Energized Accounts that Requested In-Person Notification that were not also Identified as AFN or MBL.</t>
  </si>
  <si>
    <t>17. Number of De-Energized Accounts that Self-Identify as Having a Person with a Disability in the Household that were not also Identified as AFN or MBL.</t>
  </si>
  <si>
    <t>18. Number of De-Energized Accounts in CARE* or FERA* Tariff Class.</t>
  </si>
  <si>
    <t>19. Number of Counties De-Energized.</t>
  </si>
  <si>
    <t>20. Number of Tribes De-Energized.</t>
  </si>
  <si>
    <t>21. Number of CFCI* De-Energized.</t>
  </si>
  <si>
    <t>22. Number of Transmission lines De-Energized.</t>
  </si>
  <si>
    <t>23. Number of Transmission lines De-Energized without Advance Notice to CAISO.</t>
  </si>
  <si>
    <t>24. Line Miles of Transmission Lines De-Energized.</t>
  </si>
  <si>
    <t>25. Number of Distribution Circuits De-Energized.</t>
  </si>
  <si>
    <t>26. Line Miles of Distribution Lines De-Energized.</t>
  </si>
  <si>
    <t>27. Number of De-Energized End-Users Served by Sub-Meters De-Energized.</t>
  </si>
  <si>
    <t>28. Number of De-Energized End-Users Served by Master Meters De-Energized.</t>
  </si>
  <si>
    <t xml:space="preserve">PG&amp;E only tracks MBL customers served by master meters. No MBL customers served by master meters were de-energized in 2023 PSPS events. </t>
  </si>
  <si>
    <t>29. Number of De-Energized 'Other Non-Account Holders'*.</t>
  </si>
  <si>
    <t>30. Number of Local and Tribal Governments that Requested Information on MBL or CFCI Accounts Impacted during the Event.</t>
  </si>
  <si>
    <t>1. Number of Requests to Delay De-Energization.</t>
  </si>
  <si>
    <t>2. Number of Circuits for which De-Energizing was Delayed.</t>
  </si>
  <si>
    <t>1. Number of Days in Monitoring Mode.</t>
  </si>
  <si>
    <t>2. Number of hours before First De-Energization that Emergency Operations Center (EOC) was Established.</t>
  </si>
  <si>
    <t xml:space="preserve">Annual or Cumulative does not apply to this metric. </t>
  </si>
  <si>
    <t>3. Number of State Executive Briefings (SEB) Held.</t>
  </si>
  <si>
    <t>4. Number of Unique Briefing Decks Distributed.</t>
  </si>
  <si>
    <t>5. Number of System Cooperators’* Calls Conducted.</t>
  </si>
  <si>
    <t>6. Number of PSPS State Notification Forms Submitted to Cal OES Liaison.</t>
  </si>
  <si>
    <t>7. Number of News Releases Disseminated.</t>
  </si>
  <si>
    <t>8. Number of Public Briefings Conducted.</t>
  </si>
  <si>
    <t>9. Number of Days EOC Active.</t>
  </si>
  <si>
    <t>1. Number of Liaisons Embedded at State Operations Center</t>
  </si>
  <si>
    <t>Cumulative</t>
  </si>
  <si>
    <t>1. Number of Liaisons Embedded at Local Emergency Operations Center (County, Tribal or other).</t>
  </si>
  <si>
    <t>2. Number of State or Local Liaisons Embedded at your EOC.</t>
  </si>
  <si>
    <t>3. Number of Water or Communication Infrastructure Liaisons Embedded at your EOC.</t>
  </si>
  <si>
    <t>1. Number of EOC Personnel that Received EM training in 2023.</t>
  </si>
  <si>
    <t xml:space="preserve">EM training is not completed during a PSPS. This is a cumulative total for the year. </t>
  </si>
  <si>
    <t>2. Number of Hours EOC Personnel were Trained in EM in 2023.</t>
  </si>
  <si>
    <t>E. De-Energization Exercises</t>
  </si>
  <si>
    <t>1. Number of Tabletop Exercises of Four Hours or More Conducted in 2023.</t>
  </si>
  <si>
    <t>Number relates to June 14, 2023 exercise.</t>
  </si>
  <si>
    <t>2. Number of Full-scale or Functional Exercises of More than One Day Conducted in 2023.</t>
  </si>
  <si>
    <t>Number relates to May 8-11, 2023 exercise.</t>
  </si>
  <si>
    <t>3. Average Number of Utility Personnel Participating in all Exercises.</t>
  </si>
  <si>
    <t>Cumulative total is an average of both 2023 Table Top and Functional exercises.</t>
  </si>
  <si>
    <t xml:space="preserve">4. Number of PSP Actively Participating as a Player during the Exercises. </t>
  </si>
  <si>
    <t>May 8-11, 2023 exercises: 20
June 14, 2023 exercises: 39</t>
  </si>
  <si>
    <t xml:space="preserve">5. Number of AFN Community Members Participating as a Player during the Exercises. </t>
  </si>
  <si>
    <t>May 8-11, 2023 exercises: 8
June 14, 2023 exercises: 0</t>
  </si>
  <si>
    <t>1. Number De-Energized Accounts Notified.</t>
  </si>
  <si>
    <t>2. Number De-Energized MBL Accounts Notified.</t>
  </si>
  <si>
    <t>3. Number of Positive MBL Accounts Notifications.</t>
  </si>
  <si>
    <t>4. Number of De-Energized Accounts whose Contact Information was Wrong.</t>
  </si>
  <si>
    <t>5. Number of De-Energized MBL Accounts whose Contact Information was Wrong.</t>
  </si>
  <si>
    <t>1. Number of In-Person Visits / Doorbell Rings.</t>
  </si>
  <si>
    <t>2. Number of Live Agent Phone Calls.</t>
  </si>
  <si>
    <t>1. Number of Accounts that did not Receive 48–72-hour Advance Notification.</t>
  </si>
  <si>
    <t>2. Number of Accounts that did not Receive 24-48 hours Advance Notification.</t>
  </si>
  <si>
    <t>3. Number of Accounts that did not Receive 1-4 hour Advance Notifications.</t>
  </si>
  <si>
    <t>4. Number of Accounts that did not Receive any Notifications before De-Energization.</t>
  </si>
  <si>
    <t>5. Number of Accounts that were not Notified at De-Energization Initiation.</t>
  </si>
  <si>
    <t>6. Number of Accounts that were not Notified Immediately before Re-Energization.</t>
  </si>
  <si>
    <t>7. Number of Accounts that were not Notified when Re-Energization was Complete.</t>
  </si>
  <si>
    <t>8. Number of Accounts that did not Receive Cancellation Notification within Two Hours of the Decision to Cancel.</t>
  </si>
  <si>
    <t>9. Number of Accounts that Did Not Receive Notification After De-Energization because there was No Alternate Method of Contact.</t>
  </si>
  <si>
    <t>1. Number of Accounts that were not De-Energized After Receiving a De-Energization Notification.</t>
  </si>
  <si>
    <t>2. Number of Accounts that were De-Energized After Receiving a Cancellation Notification.</t>
  </si>
  <si>
    <t>1. Number of Hours After EOC Activated that PSPs were First Notified.</t>
  </si>
  <si>
    <t>2. Number of Hours before EOC Activated that PSPs were First Notified.</t>
  </si>
  <si>
    <t>3. Number of Hours Before First De-Energization that PSPs were Notified.</t>
  </si>
  <si>
    <t>4. Number of PSPs Notified at First Notice.</t>
  </si>
  <si>
    <t xml:space="preserve">This metric reports PSPS Public Safety Partner notifications; therefore, a Public Safety Partner that was notified in more than one event would add more than one to the total. </t>
  </si>
  <si>
    <t>5. Number of PSP Notifications that were Not Timely.</t>
  </si>
  <si>
    <t>1. Number of PSP Portal Registrations at End of PSPS Event.</t>
  </si>
  <si>
    <t>2. Number of Portal Training Events Provided to PSP during 2023.</t>
  </si>
  <si>
    <t>3. Number of Events in 2023 for which there is No Data Available in the Portal as of the Submission Date.</t>
  </si>
  <si>
    <t>4. Number of PSP Portal Registration Requests that were Not Filled within 24 Business Hours.</t>
  </si>
  <si>
    <t>1. Number of Languages Used in Notifications.</t>
  </si>
  <si>
    <t xml:space="preserve">Chinese (Cantonese and Mandarin) are counted as a single language. Annual or Cumulative Total counts unique languages used between the two PSPS events. </t>
  </si>
  <si>
    <t>1. Cumulative Number PSPS Calls Handled.</t>
  </si>
  <si>
    <t xml:space="preserve">Number of calls is per-PSPS. </t>
  </si>
  <si>
    <t>2. Average Response Time for PSPS-Related Calls.</t>
  </si>
  <si>
    <t>3. Number of PSPS-Related Calls Handled by Call Center Translation Services.</t>
  </si>
  <si>
    <t>4. Number of Languages Supported by Call Center Translation Services.</t>
  </si>
  <si>
    <t>290+</t>
  </si>
  <si>
    <t>Annual or Cumulative total reports unique languages between the two PSPS events.</t>
  </si>
  <si>
    <t>1. Number of Emergency Website Visits.</t>
  </si>
  <si>
    <t>2. Number of Website Page Views.</t>
  </si>
  <si>
    <t>3. Number of Emergency Page Views.</t>
  </si>
  <si>
    <t>1. Number of Home Page Unique Visitors Non-English.</t>
  </si>
  <si>
    <t>2. Number of Emergency Website Unique Visitors Non-English.</t>
  </si>
  <si>
    <t>VII. Distribution Circuits De-Energized</t>
  </si>
  <si>
    <t>A. Frequency of Circuit De-Energized</t>
  </si>
  <si>
    <t>1. Name of First Most Frequently De-Energized Circuit.</t>
  </si>
  <si>
    <t>CORNING 1101</t>
  </si>
  <si>
    <t>2. Number of Times First Most Frequently De-Energized Circuit De-Energized.</t>
  </si>
  <si>
    <t>3. Cumulative Total Number of Customers on the First Most Frequently De-Energized Circuit.</t>
  </si>
  <si>
    <t>4. Name of Second Most Frequently De-Energized Circuit.</t>
  </si>
  <si>
    <t>CORNING 1102</t>
  </si>
  <si>
    <t>5. Number of Times Second Most Frequently De-Energized Circuit De-Energized.</t>
  </si>
  <si>
    <t>6. Cumulative Total Number of Customers on the Second Most Frequently De-Energized Circuit.</t>
  </si>
  <si>
    <t>7. Name of Third Most Frequently De-Energized Circuit.</t>
  </si>
  <si>
    <t>HIGHLANDS 1103</t>
  </si>
  <si>
    <t>8. Number of Times Third Most Frequently De-Energized Circuit De-Energized.</t>
  </si>
  <si>
    <t>9. Cumulative Total Number of Customers on the Third Most Frequently De-Energized Circuit.</t>
  </si>
  <si>
    <t>B. Duration of Circuits De-Energized</t>
  </si>
  <si>
    <t>1. Name of First Longest (in hours) Circuit De-Energized.</t>
  </si>
  <si>
    <t>WHITMORE 1101</t>
  </si>
  <si>
    <t>2. Number of Hours that Longest De-Energized Circuit was De-Energized.</t>
  </si>
  <si>
    <t>3. Number of Customers Impacted.</t>
  </si>
  <si>
    <t>4. Name of Second Longest (in hours) Circuit De-Energized.</t>
  </si>
  <si>
    <t>CEDAR CREEK 1101</t>
  </si>
  <si>
    <t>5. Number of Hours that Longest De-Energized Circuit was De-Energized.</t>
  </si>
  <si>
    <t>6. Number of Customers Impacted.</t>
  </si>
  <si>
    <t>7. Name of Third Longest (in hours) Circuit De-Energized.</t>
  </si>
  <si>
    <t>ELK CREEK 1101</t>
  </si>
  <si>
    <t>CORNING REMOTE 0002 0002</t>
  </si>
  <si>
    <t>8. Number of Hours that Longest De-Energized Circuit was De-Energized.</t>
  </si>
  <si>
    <t>9. Number of Customers Impacted.</t>
  </si>
  <si>
    <t>A. CFCI De-Energized</t>
  </si>
  <si>
    <t>1. Number of CFCI De-Energized.</t>
  </si>
  <si>
    <t>2. Number of Communication Services Providers (CSP) CFCI De-Energized.</t>
  </si>
  <si>
    <t>3. Number of Cell Towers De-Energized.</t>
  </si>
  <si>
    <t>4. Number of Water/Wastewater CFCI De-Energized.</t>
  </si>
  <si>
    <t>5. Number of De-Energized CFCI that Requested Backup Power.</t>
  </si>
  <si>
    <t>6. Number of De-Energized CFCI that were Provided Backup Power.</t>
  </si>
  <si>
    <t>7. Number of CFCI that were De-Energized During Two Events.</t>
  </si>
  <si>
    <t>8. Number of CFCI that were De-Energized During More than Two Events.</t>
  </si>
  <si>
    <t>1. Number of Requests for Backup Power.</t>
  </si>
  <si>
    <t>2. Percentage of Requests Satisfied (%).</t>
  </si>
  <si>
    <t>3. Total MW Capacity Supplied (MW).</t>
  </si>
  <si>
    <t>4. Percentage of Backup Power Supplied that was Renewable (%).</t>
  </si>
  <si>
    <t>5. Number of Requests for Consultative Assistance up to One Month Prior.</t>
  </si>
  <si>
    <t>1. Applications Received for Backup Generators or Storage from the Day after the Last PSPS through the End of the Current One.</t>
  </si>
  <si>
    <t>2. Number of Backup Generators Issued from the Day After the Last PSPS through the End of the Current One.</t>
  </si>
  <si>
    <t>PG&amp;E does not physically issue backup generators to customers for the Generator &amp; Battery Rebate Program. For this program, customers purchase their portable generators or portable batteries, and PG&amp;E issues rebate payments. Therefore, the count includes rebates issued for those who purchased both generators and batteries.</t>
  </si>
  <si>
    <t>3. Number of Backup Storage Issued from the Day After the Last PSPS through the End of the Current One.</t>
  </si>
  <si>
    <t>1. Number of Microgrids that Replaced the De-Energized Load.</t>
  </si>
  <si>
    <t>2. Megawatts of Load Provided by Microgrids (MWh).</t>
  </si>
  <si>
    <t>3. Percentage of Microgrids in use Using Renewable Fuel (%).</t>
  </si>
  <si>
    <t>1. Number of Circuits Sectionalized to Reduce PSPS Scope.</t>
  </si>
  <si>
    <t xml:space="preserve">The annual or cumulative total reports PSPS circuit sectionalizations; therefore, a circuit that was sectionalized in more than one PSPS would add more than one to the total. </t>
  </si>
  <si>
    <t>1. Number of CRCs Open During Event.</t>
  </si>
  <si>
    <t>2. Total Number of Visitors to all CRCs During the Event.</t>
  </si>
  <si>
    <t>3. Percentage of CRCs that were Indoors (%).</t>
  </si>
  <si>
    <t>4. Percentage of Indoor CRCs that had been Opened in the Past (Reliably Placed) (%).</t>
  </si>
  <si>
    <t>5. Percentage of CRCs that were Indoors when AQI was &gt;100 (%).</t>
  </si>
  <si>
    <t>6. First Longest Distance from Each Event's CRCs to Furthest Targeted Customer (mi.).</t>
  </si>
  <si>
    <t>7. Second  Longest Distance from Each Event's CRCs to Furthest Targeted Customer (mi.).</t>
  </si>
  <si>
    <t>See PG&amp;E remarks in Cell F176</t>
  </si>
  <si>
    <t>8. Third Longest Distance from Each Event's CRCs to Furthest Targeted Customer (mi.).</t>
  </si>
  <si>
    <t>1. Number of Level 3 Charging Stations De-Energized.</t>
  </si>
  <si>
    <t xml:space="preserve">1. Number of Circuits not Restored within 24 hrs. of All-Clear.   </t>
  </si>
  <si>
    <t>1. Number of Complaints.</t>
  </si>
  <si>
    <t>1. Number of Claims.</t>
  </si>
  <si>
    <t>2. Total Value of Claims (dollars).</t>
  </si>
  <si>
    <t>DECISION FACTORS</t>
  </si>
  <si>
    <t>A. Forecast and Reported Meteorology</t>
  </si>
  <si>
    <t>B. Reported/Calculated Fire Risk Factors</t>
  </si>
  <si>
    <t>C.  Model Output</t>
  </si>
  <si>
    <t>D. Actual Meteorology</t>
  </si>
  <si>
    <t xml:space="preserve">E. PSPS Risk vs. Benefit </t>
  </si>
  <si>
    <t>Event Name</t>
  </si>
  <si>
    <t>Distribution Circuit or Transmission Line Name</t>
  </si>
  <si>
    <t>Minimum Relative Humidity (%)</t>
  </si>
  <si>
    <t xml:space="preserve">Fire Potential Index (probability outputs) </t>
  </si>
  <si>
    <t>Dead Fuel Moisture Content 10 hrs (%)</t>
  </si>
  <si>
    <t>Dead Fuel Moisture Content 100 hrs (%)</t>
  </si>
  <si>
    <r>
      <t>Dead Fuel Moisture Content 1000 hrs (%)</t>
    </r>
    <r>
      <rPr>
        <b/>
        <vertAlign val="superscript"/>
        <sz val="12"/>
        <color theme="0"/>
        <rFont val="Times New Roman"/>
        <family val="1"/>
      </rPr>
      <t>1</t>
    </r>
  </si>
  <si>
    <t>Hazards or Threats Scoping Factors (see Utility Definitions). List all that apply.</t>
  </si>
  <si>
    <t>Ignition Probability Weather (IPW) Model Output</t>
  </si>
  <si>
    <t>Catastrophic Fire Probability (CFPd)</t>
  </si>
  <si>
    <t>Actual Average Sustained Wind Speed during Event (mph)</t>
  </si>
  <si>
    <t>Actual  Average  Wind Gust during Event  (mph)</t>
  </si>
  <si>
    <t>Actual  Average Peak Wind Gust during Event  (mph)</t>
  </si>
  <si>
    <t>Actual Average Temperature during Event (degrees F)</t>
  </si>
  <si>
    <t>Actual Average Relative Humidity during Event (%)</t>
  </si>
  <si>
    <t>Actual Average Sustained Wind Speed at All Clear (mph)</t>
  </si>
  <si>
    <t>Actual Average Wind Gust at All Clear (mph)</t>
  </si>
  <si>
    <t>Average Temperature at All Clear (F)</t>
  </si>
  <si>
    <t>Average Relative Humidity at All Clear (%)</t>
  </si>
  <si>
    <t>PSPS Potential Risk Consequence</t>
  </si>
  <si>
    <t>PSPS Potential Benefit</t>
  </si>
  <si>
    <t>August 30-31, 2023</t>
  </si>
  <si>
    <t>BIG BEND 1101</t>
  </si>
  <si>
    <t>No</t>
  </si>
  <si>
    <t>CLARK ROAD 1102</t>
  </si>
  <si>
    <t>Yes</t>
  </si>
  <si>
    <t>CORNING REMOTE 0001</t>
  </si>
  <si>
    <t>CORNING REMOTE 0002</t>
  </si>
  <si>
    <t>COTTONWOOD 1102</t>
  </si>
  <si>
    <t>GIRVAN 1101</t>
  </si>
  <si>
    <t>GLENN 1101</t>
  </si>
  <si>
    <t>JESSUP 1101</t>
  </si>
  <si>
    <t>LOGAN CREEK 2102</t>
  </si>
  <si>
    <t>MADISON 2101</t>
  </si>
  <si>
    <t>MAXWELL 1105</t>
  </si>
  <si>
    <t>ROUND MOUNTAIN 1101</t>
  </si>
  <si>
    <t>ELK CREEK TAP</t>
  </si>
  <si>
    <t>ELK CREEK TAP (CITY OF SANTA CLARA)</t>
  </si>
  <si>
    <t>KILARC-CEDAR CREEK</t>
  </si>
  <si>
    <t>September 20-21, 2023</t>
  </si>
  <si>
    <t>CALISTOGA 1101</t>
  </si>
  <si>
    <t>LIST EACH EVENT FOR WHICH A CIRCUIT WAS DE-ENERGIZED  FOR EACH COUNTY</t>
  </si>
  <si>
    <t>*De-energized portion only</t>
  </si>
  <si>
    <t>Circuit Name</t>
  </si>
  <si>
    <t>Tribe</t>
  </si>
  <si>
    <t>County</t>
  </si>
  <si>
    <t>Line miles of circuit*</t>
  </si>
  <si>
    <t>Line miles of circuit in HFTD Tiers 2 and 3</t>
  </si>
  <si>
    <t>Date De-energized</t>
  </si>
  <si>
    <t>Time De-energized (24-hr. clock)</t>
  </si>
  <si>
    <t>“All Clear” declaration date/time</t>
  </si>
  <si>
    <t>Date Re-energized</t>
  </si>
  <si>
    <t>Time Re-energized (24-hr. clock)</t>
  </si>
  <si>
    <t>Total Days De-energized (fractions in tenths)</t>
  </si>
  <si>
    <t>Total Hours De-energized (Integer)</t>
  </si>
  <si>
    <t>Total customers de-energized</t>
  </si>
  <si>
    <t>Residential customers de-energized</t>
  </si>
  <si>
    <t>Commercial/Industrial customers de-energized</t>
  </si>
  <si>
    <t>Medical Baseline (MBL) customers de-energized</t>
  </si>
  <si>
    <t>AFN other than MBL customers de-energized</t>
  </si>
  <si>
    <t>Butte</t>
  </si>
  <si>
    <t>Colusa</t>
  </si>
  <si>
    <t>Grindstone Rancheria</t>
  </si>
  <si>
    <t>Glenn</t>
  </si>
  <si>
    <t>Lake</t>
  </si>
  <si>
    <t>Pit River Tribes</t>
  </si>
  <si>
    <t>Shasta</t>
  </si>
  <si>
    <t>Tehama</t>
  </si>
  <si>
    <t>CORNING REMOTE 0001 0001</t>
  </si>
  <si>
    <t>Yolo</t>
  </si>
  <si>
    <t>Napa</t>
  </si>
  <si>
    <t>LIST EACH EVENT FOR WHICH A LINE WAS DE-ENERGIZED  FOR EACH COUNTY</t>
  </si>
  <si>
    <t>Voltage</t>
  </si>
  <si>
    <t>County or Tribe</t>
  </si>
  <si>
    <t>Line miles of Tx de-energized*</t>
  </si>
  <si>
    <t>Line miles of Tx de-energized in HFTD Tiers 2 and 3</t>
  </si>
  <si>
    <t>Number of Distribution Lines Impacted</t>
  </si>
  <si>
    <t>Generator Type</t>
  </si>
  <si>
    <t>Run Time (Hrs.)</t>
  </si>
  <si>
    <t>Description</t>
  </si>
  <si>
    <t>Reason Deployed</t>
  </si>
  <si>
    <t xml:space="preserve">Yes </t>
  </si>
  <si>
    <t xml:space="preserve">Reciprocating Engine </t>
  </si>
  <si>
    <t>RESULTS RADIO LLC</t>
  </si>
  <si>
    <t xml:space="preserve">LIST EACH EVENT FOR WHICH A COUNTY WAS DE-ENERGIZED </t>
  </si>
  <si>
    <t>Number of Customers De-energized</t>
  </si>
  <si>
    <t>Beginning Date De-energized</t>
  </si>
  <si>
    <t>Beginning Time De-energized (24-hr. clock)</t>
  </si>
  <si>
    <t>Ending Date Re-energized</t>
  </si>
  <si>
    <t>Ending Time Re-energized (24-hr. clock)</t>
  </si>
  <si>
    <t>Total Maximum Days De-energized (fractions in tenths)</t>
  </si>
  <si>
    <t>Total Maximum Hours De-energized (Integer)</t>
  </si>
  <si>
    <t xml:space="preserve">LIST EACH EVENT FOR WHICH A TRIBE WAS DE-ENERGIZED </t>
  </si>
  <si>
    <t>LIST EACH GENERATOR OR MICROGRID AVAILABLE FOR BACKUP POWER DURING AN EVENT</t>
  </si>
  <si>
    <t>Event</t>
  </si>
  <si>
    <t>Size (MW)</t>
  </si>
  <si>
    <t>Fuel Type</t>
  </si>
  <si>
    <t>Pre-Staged at Use Site
(Yes/No)</t>
  </si>
  <si>
    <t>Located Off-Site (Yes/No)</t>
  </si>
  <si>
    <t>Off-Site Location Lat/Long Address</t>
  </si>
  <si>
    <t>Assigned to Customer Name</t>
  </si>
  <si>
    <t>Type of Customer</t>
  </si>
  <si>
    <t>Customer County or Tribe</t>
  </si>
  <si>
    <t>Duration of Operation (Hours)</t>
  </si>
  <si>
    <t xml:space="preserve">Diesel </t>
  </si>
  <si>
    <t xml:space="preserve">Shingletown Microgrid </t>
  </si>
  <si>
    <t>Microgrid</t>
  </si>
  <si>
    <t xml:space="preserve">Shasta </t>
  </si>
  <si>
    <t xml:space="preserve">Distribution Microgrid </t>
  </si>
  <si>
    <t>Middletown Microgrid</t>
  </si>
  <si>
    <t xml:space="preserve">Lake </t>
  </si>
  <si>
    <t>Magalia Microgrid</t>
  </si>
  <si>
    <t xml:space="preserve">Lucerne Microgrid </t>
  </si>
  <si>
    <t>39.08484167, -122.79176111</t>
  </si>
  <si>
    <t>Foresthill Microgrid</t>
  </si>
  <si>
    <t xml:space="preserve">Placer </t>
  </si>
  <si>
    <t>Colfax Microgrid</t>
  </si>
  <si>
    <t>Calistoga Microgrid</t>
  </si>
  <si>
    <t>Angwin Microgrid</t>
  </si>
  <si>
    <t xml:space="preserve">Napa </t>
  </si>
  <si>
    <t>Adventist Health Saint Helena (Main)</t>
  </si>
  <si>
    <t xml:space="preserve">Hospital </t>
  </si>
  <si>
    <t>Sutter Amador Hospital</t>
  </si>
  <si>
    <t xml:space="preserve">Jackson </t>
  </si>
  <si>
    <t>Reserve</t>
  </si>
  <si>
    <t>38.5245874,-121.3813684,171.  38.021529,-122.0268321</t>
  </si>
  <si>
    <t xml:space="preserve">N/A </t>
  </si>
  <si>
    <t>Reserve; two longitude and latitude metrics are listed due to vendor storing equipment at two separate locations.</t>
  </si>
  <si>
    <t>37.7060184,-122.1600607</t>
  </si>
  <si>
    <t xml:space="preserve">Reserve </t>
  </si>
  <si>
    <t>38.0838541,-122.1394007</t>
  </si>
  <si>
    <r>
      <t>LIST EACH TYPE OF MITIGATION</t>
    </r>
    <r>
      <rPr>
        <b/>
        <vertAlign val="superscript"/>
        <sz val="12"/>
        <rFont val="Times New Roman"/>
        <family val="1"/>
      </rPr>
      <t>*</t>
    </r>
    <r>
      <rPr>
        <b/>
        <sz val="12"/>
        <rFont val="Times New Roman"/>
        <family val="1"/>
      </rPr>
      <t xml:space="preserve"> DEPLOYED FOR BACKUP POWER DURING AN EVENT</t>
    </r>
  </si>
  <si>
    <t>Type of Mitigation Deployed</t>
  </si>
  <si>
    <t xml:space="preserve">Date Mitigation Deployed </t>
  </si>
  <si>
    <t>Time Mitigation Deployed (24-hr. clock)</t>
  </si>
  <si>
    <t>Date Resume Normal Operations (back on grid)</t>
  </si>
  <si>
    <t>Time Resume Normal Operations (24-hr. clock)</t>
  </si>
  <si>
    <t>Total Days Mitigation In Use (fractions in tenths)</t>
  </si>
  <si>
    <t>Total Hours Mitigation In Use (Integer)</t>
  </si>
  <si>
    <t>Total customers NOT de-energized</t>
  </si>
  <si>
    <t>Residential customers NOT  de-energized</t>
  </si>
  <si>
    <t>Commercial/Industrial customers NOT de-energized</t>
  </si>
  <si>
    <t>Medical Baseline (MBL) customers NOT de-energized</t>
  </si>
  <si>
    <t>AFN other than MBL customers NOT de-energized</t>
  </si>
  <si>
    <t>Circuit “All Clear” declaration date/time</t>
  </si>
  <si>
    <t>Circuit Restoration date/time</t>
  </si>
  <si>
    <t>Transmission Line Segmentation</t>
  </si>
  <si>
    <t>Tehema</t>
  </si>
  <si>
    <t>Backup Power Support</t>
  </si>
  <si>
    <t>Elk Creek Community Service Water Filtration Plant</t>
  </si>
  <si>
    <t>LIST EACH EVENT FOR WHICH A CRC WAS OPENED</t>
  </si>
  <si>
    <t>CRC Location</t>
  </si>
  <si>
    <r>
      <t>Radius Served by the CRC (approximate distance in miles)</t>
    </r>
    <r>
      <rPr>
        <b/>
        <vertAlign val="superscript"/>
        <sz val="12"/>
        <color theme="0"/>
        <rFont val="Times New Roman"/>
        <family val="1"/>
      </rPr>
      <t>1</t>
    </r>
  </si>
  <si>
    <t>Date Service Area De-energized</t>
  </si>
  <si>
    <t>Time Service Area De-energized (24-hr. clock)</t>
  </si>
  <si>
    <t>Date CRC Opened</t>
  </si>
  <si>
    <t>Time CRC Opened</t>
  </si>
  <si>
    <t>Date Service Area Re-energized</t>
  </si>
  <si>
    <t>Time Service Area Re-energized (24-hr. clock)</t>
  </si>
  <si>
    <t>Date CRC Closed</t>
  </si>
  <si>
    <t>Time CRC Closed</t>
  </si>
  <si>
    <t>Total Days Opened (fractions in tenths of 14-hr. span)</t>
  </si>
  <si>
    <t>Total Hours Opened (Integer)</t>
  </si>
  <si>
    <t>Type of CRC (Indoor, Outdoor, Mobile)</t>
  </si>
  <si>
    <t>Amenities (list each separated by commas)</t>
  </si>
  <si>
    <t>Average AQI during Operation</t>
  </si>
  <si>
    <t>Was CRC powered by Backup  Generation? (Yes/No)</t>
  </si>
  <si>
    <t>11679 Nelson Bar Rd, Concow 95965</t>
  </si>
  <si>
    <t>08:00</t>
  </si>
  <si>
    <t>Outdoor</t>
  </si>
  <si>
    <t>Wi-Fi, Restrooms, Water and Snacks, Blankets, Device Charging, Medical Device Charging</t>
  </si>
  <si>
    <t>229 Market St, Colusa 95979</t>
  </si>
  <si>
    <t>Indoor</t>
  </si>
  <si>
    <t>Wi-Fi, Restrooms, Water and Snacks, Blankets, Device Charging, Medical Device Charging, Ice, Cooling/Heating</t>
  </si>
  <si>
    <t>3430 Co Rd 309, Elk Creek 95939</t>
  </si>
  <si>
    <t>5400 Happy Valley Rd, Anderson 96007</t>
  </si>
  <si>
    <t>29632 CA-299, Round Mountain 96084</t>
  </si>
  <si>
    <t>15850 Paskenta Rd, Flournoy 96029</t>
  </si>
  <si>
    <t>19001 Bowman Rd, Cottonwood 96022</t>
  </si>
  <si>
    <t>17605 Park Terrace Rd, Corning 96021</t>
  </si>
  <si>
    <t>No customers were de-energized.</t>
  </si>
  <si>
    <t>17:00</t>
  </si>
  <si>
    <t>12502 Foothill Blvd, Lake 95423</t>
  </si>
  <si>
    <t>17605 Park Terrace Road, Corning 96021</t>
  </si>
  <si>
    <t>18961 Husky Way, Mineral 96063</t>
  </si>
  <si>
    <t>December 15-16, 2023</t>
  </si>
  <si>
    <t>2132 Lebec Rd, Lebec 93243</t>
  </si>
  <si>
    <t>Kern</t>
  </si>
  <si>
    <t>LIST EACH EVENT FOR WHICH HAZARDS WERE DOCUMENTED</t>
  </si>
  <si>
    <t>Structure Identifier</t>
  </si>
  <si>
    <t>Identify if Tier 2, Tier 3,  Zone 1 (Tier 1 High Hazard Zones), or Non-HFTD</t>
  </si>
  <si>
    <t>Type of Damage</t>
  </si>
  <si>
    <t>Description of Damage</t>
  </si>
  <si>
    <t>Tier 2</t>
  </si>
  <si>
    <t>Wind related</t>
  </si>
  <si>
    <t>Broken tie wire</t>
  </si>
  <si>
    <t>Non-HFTD</t>
  </si>
  <si>
    <t>LIST EACH EVENT FOR WHICH DAMAGES WERE DOCUMENTED</t>
  </si>
  <si>
    <t>Type of Hazard</t>
  </si>
  <si>
    <t>Description of Hazard</t>
  </si>
  <si>
    <t xml:space="preserve">No PSPS-related hazards were identified in 2023. </t>
  </si>
  <si>
    <t>LIST EACH EVENT FOR WHICH CLAIMS WERE RECEIVED</t>
  </si>
  <si>
    <t>Circuit Associated with the Claim</t>
  </si>
  <si>
    <t>County or Tribe of the Service Point</t>
  </si>
  <si>
    <t>Description of Claim</t>
  </si>
  <si>
    <t>Type of Claim</t>
  </si>
  <si>
    <t>Value of Claim</t>
  </si>
  <si>
    <t>Resolution: Payment Made, Payment Denied, or Pending</t>
  </si>
  <si>
    <t>Describe any changes made to business processes, procedures, or policies as a result of the claim</t>
  </si>
  <si>
    <t> PSPS Claim</t>
  </si>
  <si>
    <t xml:space="preserve">Property Damage </t>
  </si>
  <si>
    <t> Denied</t>
  </si>
  <si>
    <t> None</t>
  </si>
  <si>
    <t xml:space="preserve">PSPS Claim </t>
  </si>
  <si>
    <t>Food Spoilage</t>
  </si>
  <si>
    <t>No claim amount provided by customer.</t>
  </si>
  <si>
    <t xml:space="preserve"> Denied </t>
  </si>
  <si>
    <t xml:space="preserve"> None </t>
  </si>
  <si>
    <t>Table of Contents</t>
  </si>
  <si>
    <t>1. De-Energization Exercises</t>
  </si>
  <si>
    <t>2. Event EOC and Liaisons</t>
  </si>
  <si>
    <t>3. EOC-Related Training</t>
  </si>
  <si>
    <t>4. Other EOC-standup for Training or Actual Event</t>
  </si>
  <si>
    <t>1. LIST DATA FOR EACH DE-ENERGIZATION EXERCISE</t>
  </si>
  <si>
    <t>Exercise Date</t>
  </si>
  <si>
    <r>
      <t xml:space="preserve">Exercise Type (see </t>
    </r>
    <r>
      <rPr>
        <b/>
        <strike/>
        <sz val="12"/>
        <color theme="0"/>
        <rFont val="Times New Roman"/>
        <family val="1"/>
      </rPr>
      <t xml:space="preserve"> </t>
    </r>
    <r>
      <rPr>
        <b/>
        <sz val="12"/>
        <color theme="0"/>
        <rFont val="Times New Roman"/>
        <family val="1"/>
      </rPr>
      <t>Definitions)</t>
    </r>
  </si>
  <si>
    <r>
      <t>Number of utility personnel participating in the exercise</t>
    </r>
    <r>
      <rPr>
        <b/>
        <strike/>
        <sz val="12"/>
        <color theme="0"/>
        <rFont val="Times New Roman"/>
        <family val="1"/>
      </rPr>
      <t>s</t>
    </r>
  </si>
  <si>
    <t xml:space="preserve"> Number of PSP actively participating as a player during the exercise.</t>
  </si>
  <si>
    <t>Number of AFN community members participating as a player during the exercise.</t>
  </si>
  <si>
    <t>Percentage of exercise materials* distributed in advance of the exercise.</t>
  </si>
  <si>
    <t>May 8-11, 2023</t>
  </si>
  <si>
    <t>FE</t>
  </si>
  <si>
    <t>TTX</t>
  </si>
  <si>
    <t>2. LIST DATA FOR EACH EVENT'S EOC and LIAISONS</t>
  </si>
  <si>
    <t>Event Date</t>
  </si>
  <si>
    <t>Agency Affiliation of liaisons embedded at your EOC (separate names by commas)</t>
  </si>
  <si>
    <t>Agency EOCs at which utility personnel were embedded  (separate names by commas)</t>
  </si>
  <si>
    <t>Filsinger Energy Partners</t>
  </si>
  <si>
    <t xml:space="preserve">3. LIST DATA FOR ALL EOC-RELATED TRAINING </t>
  </si>
  <si>
    <t>SEMS/NIMS or Equivalent Course</t>
  </si>
  <si>
    <t>Training Provider</t>
  </si>
  <si>
    <t>Number of Hours of Training</t>
  </si>
  <si>
    <t>Number of Personnel Earning a Certificate for the Course in 2023</t>
  </si>
  <si>
    <t>ICS 100</t>
  </si>
  <si>
    <r>
      <t>FEMA</t>
    </r>
    <r>
      <rPr>
        <vertAlign val="superscript"/>
        <sz val="12"/>
        <rFont val="Times New Roman"/>
        <family val="1"/>
      </rPr>
      <t>1</t>
    </r>
  </si>
  <si>
    <t>ICS 200</t>
  </si>
  <si>
    <t>ICS 700</t>
  </si>
  <si>
    <t>ICS 800</t>
  </si>
  <si>
    <t>SEMS G606</t>
  </si>
  <si>
    <r>
      <t>CSTI</t>
    </r>
    <r>
      <rPr>
        <vertAlign val="superscript"/>
        <sz val="12"/>
        <rFont val="Times New Roman"/>
        <family val="1"/>
      </rPr>
      <t>2</t>
    </r>
  </si>
  <si>
    <t>IS 368</t>
  </si>
  <si>
    <t>G-775</t>
  </si>
  <si>
    <t>G-191</t>
  </si>
  <si>
    <t>G-626</t>
  </si>
  <si>
    <t>ICS 300</t>
  </si>
  <si>
    <t>ICS 400</t>
  </si>
  <si>
    <t>G-611-P</t>
  </si>
  <si>
    <t>G-611-L</t>
  </si>
  <si>
    <t>G-611-F</t>
  </si>
  <si>
    <t>G-611-O</t>
  </si>
  <si>
    <t>G-611-M</t>
  </si>
  <si>
    <t>4. LIST OTHER NON-PSPS EVENTS FOR WHICH YOUR EOC WAS ACTIVATED  e.g., ROLLING BLACKOUT, HEAT STORM -- TRAINING or ACTUAL EVENTS</t>
  </si>
  <si>
    <t>Type of Event</t>
  </si>
  <si>
    <t xml:space="preserve">Start of Event </t>
  </si>
  <si>
    <t>End of Event</t>
  </si>
  <si>
    <t>Training (Yes/No)</t>
  </si>
  <si>
    <t>Wind-Low Snow Event</t>
  </si>
  <si>
    <t>Winter Storm</t>
  </si>
  <si>
    <t>Atmospheric River Event</t>
  </si>
  <si>
    <t>EQ/Wild Fire Exercise</t>
  </si>
  <si>
    <t>EQ Full Scale Exercise</t>
  </si>
  <si>
    <t>Grid Ex VII Functional Exercise</t>
  </si>
  <si>
    <t>September event</t>
  </si>
  <si>
    <t>Life Support</t>
  </si>
  <si>
    <t>Monitoring Stage</t>
  </si>
  <si>
    <t>Facilities associated with the provision of manufacturing, maintaining, or distributing hazardous materials and chemicals.</t>
  </si>
  <si>
    <t>Communication carrier infrastructure (selective routers, central offices, head ends, cellular switches, remote terminals, cellular sites [or functional equivalents]).</t>
  </si>
  <si>
    <t>Community centers, homeless shelters, Independent Living Centers (defined by the California Department of Rehabilitation), jails and prisons, schools and licensed daycare centers, senior centers and voting centers and vote tabulation facilities.</t>
  </si>
  <si>
    <t>Traffic management systems and transportation facilities and infrastructure (facilities associated with automobile, rail, aviation and maritime transportation for civilian and military purposes).</t>
  </si>
  <si>
    <t>Facilities associated with the provision of drinking water or processing of wastewater including facilities used to pump, divert, transport, store, treat and deliver water or wastewater.</t>
  </si>
  <si>
    <t>Police Stations, Fire Stations, Emergency Operations Centers, Tribal Government Providers, Fire Departments, and Water Plants.</t>
  </si>
  <si>
    <t>Utility required to define term as they use it in 6. Utility Definitions.
Utility definition meets some or all of the following criteria:
-“Forecast period”.
-72 to 0 hours before de-energization (ideally).
-Threshold Conditions forecast with high degree of certainty.
-Utilities refer to the actual or potential de-energized time span as the “period of concern” or “weather event”. 
- Pre-De-energization Actions taken.
-EOC Activated.
-Notifications provided to state agencies and Cal OES.</t>
  </si>
  <si>
    <t>Public and private utility facilities vital to maintaining or restoring normal service, including, but not limited to: 
-Interconnected publicly-owned utilities and electric cooperatives.
-Facilities associated with the provision of drinking water including facilities used to pump, divert, transport, store, treat and deliver water.</t>
  </si>
  <si>
    <t xml:space="preserve">When opening CRCs during a PSPS, PG&amp;E does not use radii or exact distance from impacted customers to the CRC as decision criteria for site activation. Instead, we review which cities have a significant number of impacted customers based on the specific scope of the event and select CRCs to activate from our pre-established site portfolio that will best serve those customers and local community needs. In the atypical case where a substantial number of customers are impacted where we don’t have an existing site, we identify a new site in a location that will serve those customers. We obtain feedback and approval from each county and tribal government to ensure all local entities agree CRCs are located in areas that will serve the best interests of the impacted community. During PSPS events, there are always some impacted community members located in remote areas where a CRC would be underutilized. We offer other services that are designed to better meet the needs of these community members, such as our portable battery program, and partnerships with 211 and with the California Foundation for Independent Living Centers.   </t>
  </si>
  <si>
    <t>Multiple customers assigned to microgrid.</t>
  </si>
  <si>
    <t>Nearby censor not available, closest censor reads 171.</t>
  </si>
  <si>
    <t>Do not merge cells.</t>
  </si>
  <si>
    <t>Do not lock cells or protect worksheets.</t>
  </si>
  <si>
    <t>Unfreeze all panes and remove filtering from every worksheet.</t>
  </si>
  <si>
    <t>Ungroup dashboard.</t>
  </si>
  <si>
    <t>Remove highlighting artifacts added by the utility author(s).</t>
  </si>
  <si>
    <t>Name file according to the following convention:</t>
  </si>
  <si>
    <t>Populate all topical worksheets with data from all implemented PSPS events.</t>
  </si>
  <si>
    <t xml:space="preserve">Use the Group/Ungroup feature to manage the relevant set of metrics you want to work with. </t>
  </si>
  <si>
    <t xml:space="preserve">Direct input data into columns B through L as applicable. </t>
  </si>
  <si>
    <t>Formula reference cells will auto populate if data is properly entered into the data source cells.</t>
  </si>
  <si>
    <t>Trendline formulas will be added after submission.</t>
  </si>
  <si>
    <t>Use the "Annual or Cumulative" Total column where indicated in the Metrics column.</t>
  </si>
  <si>
    <t>Dashboard Worksheet:</t>
  </si>
  <si>
    <t>PG&amp;E PSPS Mitigation includes: Backup generation, Backup storage, Dx microgrid, Islanding, Patrols, Sectionalization, Dx Switching, Temporary substation microgrid, Tx switching, Vegetation management (expedite priority trees that prevent circuit from being removed from scope).</t>
  </si>
  <si>
    <r>
      <rPr>
        <vertAlign val="superscript"/>
        <sz val="10"/>
        <color theme="1"/>
        <rFont val="Times New Roman"/>
        <family val="1"/>
      </rPr>
      <t>1</t>
    </r>
    <r>
      <rPr>
        <sz val="10"/>
        <color theme="1"/>
        <rFont val="Times New Roman"/>
        <family val="1"/>
      </rPr>
      <t xml:space="preserve"> While this is not required data by the PSDR template, PG&amp;E uses Dead Fuel Moisture Content (1000 hrs) as a decision factor for PSPS de-energizations.</t>
    </r>
  </si>
  <si>
    <t>Syntax: &lt;Utility Abbreviation&gt;_PSDR_&lt;Submission Date&gt;</t>
  </si>
  <si>
    <r>
      <t xml:space="preserve">2. Number of Accounts that did </t>
    </r>
    <r>
      <rPr>
        <u/>
        <sz val="12"/>
        <rFont val="Times New Roman"/>
        <family val="1"/>
      </rPr>
      <t>not</t>
    </r>
    <r>
      <rPr>
        <sz val="12"/>
        <color theme="1"/>
        <rFont val="Times New Roman"/>
        <family val="1"/>
      </rPr>
      <t xml:space="preserve"> receive 24-48 hours advance notification</t>
    </r>
  </si>
  <si>
    <r>
      <rPr>
        <vertAlign val="superscript"/>
        <sz val="10"/>
        <color theme="1"/>
        <rFont val="Times New Roman"/>
        <family val="1"/>
      </rPr>
      <t xml:space="preserve">1 </t>
    </r>
    <r>
      <rPr>
        <sz val="10"/>
        <color theme="1"/>
        <rFont val="Times New Roman"/>
        <family val="1"/>
      </rPr>
      <t xml:space="preserve">When opening CRCs during a PSPS event, PG&amp;E does not use radii or exact distance from impacted customers to the CRC as decision criteria for site activation. Instead, we review which cities have a significant number of impacted customers based on the specific scope of the event and select CRCs to activate from our pre-established site portfolio that will best serve those customers and local community needs. In the atypical case where a substantial number of customers are impacted where we don’t have an existing site, we work ad hoc to identify a new site in a location that will serve those customers. We obtain feedback and approval from each county and tribal government to ensure all local entities agree CRC are located in areas that will serve the best interests of the impacted community. During PSPS events there are always some impacted community members located in remote areas where a CRC would be underutilized. We offer other services that are designed to better meet the needs of these community members, such as our portable battery program, and partnerships with 211 and with the California Foundation for Independent Living Centers.   </t>
    </r>
  </si>
  <si>
    <r>
      <rPr>
        <vertAlign val="superscript"/>
        <sz val="10"/>
        <rFont val="Times New Roman"/>
        <family val="1"/>
      </rPr>
      <t>1</t>
    </r>
    <r>
      <rPr>
        <sz val="10"/>
        <rFont val="Times New Roman"/>
        <family val="1"/>
      </rPr>
      <t xml:space="preserve"> Web-based Training from FEMA.</t>
    </r>
  </si>
  <si>
    <r>
      <rPr>
        <vertAlign val="superscript"/>
        <sz val="10"/>
        <rFont val="Times New Roman"/>
        <family val="1"/>
      </rPr>
      <t>2</t>
    </r>
    <r>
      <rPr>
        <sz val="10"/>
        <rFont val="Times New Roman"/>
        <family val="1"/>
      </rPr>
      <t xml:space="preserve"> Web-based Training from CSTI.</t>
    </r>
  </si>
  <si>
    <t xml:space="preserve">Examples: 
</t>
  </si>
  <si>
    <r>
      <t xml:space="preserve">Transmission Line </t>
    </r>
    <r>
      <rPr>
        <b/>
        <vertAlign val="superscript"/>
        <sz val="12"/>
        <color theme="0"/>
        <rFont val="Times New Roman"/>
        <family val="1"/>
      </rPr>
      <t>1</t>
    </r>
  </si>
  <si>
    <r>
      <rPr>
        <vertAlign val="superscript"/>
        <sz val="10"/>
        <color theme="1"/>
        <rFont val="Times New Roman"/>
        <family val="1"/>
      </rPr>
      <t>1</t>
    </r>
    <r>
      <rPr>
        <sz val="10"/>
        <color theme="1"/>
        <rFont val="Times New Roman"/>
        <family val="1"/>
      </rPr>
      <t xml:space="preserve"> This data does not include third party lines de-energized that were reported in the 2023 PSPS Post-Event Reports.  </t>
    </r>
  </si>
  <si>
    <t>This metric reports PSPS customer notifications; therefore, a customer who was notified in more than one PSPS would add more than one to the total. This metric includes one transmission customer, on foreign-owned line, who voluntarily de-energized. This customer was not included as impacted in the August 30-31 PSPS Post-Event Report.</t>
  </si>
  <si>
    <t xml:space="preserve">This metric reports PSPS customers de-energized; therefore, a customer who was de-energized in more than one PSPS would add more than one to the total. </t>
  </si>
  <si>
    <t xml:space="preserve">This metric reports PSPS counties de-energized; therefore, a county that was de-energized in more than one PSPS would add more than one to the total. </t>
  </si>
  <si>
    <t xml:space="preserve">This metric reports PSPS tribe de-energized; therefore, a tribe that was de-energized in more than one PSPS would add more than one to the total. </t>
  </si>
  <si>
    <t xml:space="preserve">PG&amp;E, SCE, and SDG&amp;E jointly provided comments in the Post Season Data Report Template to SED on 11/29/21 to reiterate that IOUs do not provide an option for customers to request an in-person notification for PSPS; however, customers can self-certify for PG&amp;E’s Vulnerable Customer status. In accordance with D.12-03-054, customers that are not enrolled or qualify for the Medical Baseline Program can “certify that they have a serious illness or condition that could become life threatening if service is disconnected.” PG&amp;E uses this designation to make an in-person visit prior to de-energization. </t>
  </si>
  <si>
    <t xml:space="preserve">This metric reports PSPS circuits de-energized; therefore, a circuit which was de-energized in more than one PSPS would add more than one to the total. </t>
  </si>
  <si>
    <t>PG&amp;E, SCE, and SDG&amp;E jointly provided comments in the Post Season Data Report Template to SED on 11/29/21 to reiterate that IOUs do not track number of customers served by sub-meters.</t>
  </si>
  <si>
    <t>in Megawatts</t>
  </si>
  <si>
    <t>Define "end users served by submeters" in "Utility Definitions"</t>
  </si>
  <si>
    <t>Define "end-users served by master meters" in "Utility Definitions"</t>
  </si>
  <si>
    <t>PG&amp;E, SCE, and SDG&amp;E jointly provided comments in the Post Season Data Report Template to SED on 11/29/21 to reiterate that a definition for 'non-account holder' was not provided. PG&amp;E interprets this as a sub-meter account.  As stated in cell F32, PG&amp;E does not track number of customers served by sub-meters.</t>
  </si>
  <si>
    <t>PG&amp;E meteorologists monitor for PSPS conditions 365 days a year. Once they determine conditions that may lead to a potential PSPS, they alert PSPS staff and enter into Readiness posture.</t>
  </si>
  <si>
    <t xml:space="preserve">Count of customers notified of de-energization and de-energized. Some customers were not notified due to non-valid contact info. This metric reports PSPS customers de-energized; therefore, a customer who was notified and de-energized in more than one PSPS would add more than one to the total. </t>
  </si>
  <si>
    <t xml:space="preserve">Count of customers notified of de-energization and de-energized. This metric reports PSPS customers de-energized; therefore, a customer who was notified and de-energized in more than one PSPS would add more than one to the total. </t>
  </si>
  <si>
    <t xml:space="preserve">PG&amp;E interprets this as customers with no valid contact information. This metric reports PSPS customers de-energized; therefore, a customer who was de-energized in more than one PSPS would add more than one to the total. This count includes both MBL and non-MBL customers. </t>
  </si>
  <si>
    <t xml:space="preserve">PG&amp;E interprets this as customers with no valid contact information. This metric reports PSPS customers de-energized; therefore, a customer who was de-energized in more than one PSPS would add more than one to the total. </t>
  </si>
  <si>
    <t xml:space="preserve">This metric reports PSPS missed customer notifications; therefore, a customer who was not notified in more than one PSPS would add more than one to the total. This metric does not count notifications that were delayed (but still eventually sent), or customers with no valid contact information. </t>
  </si>
  <si>
    <t xml:space="preserve">This metric reports PSPS missed customer notifications; therefore, a customer who was not notified in more than one PSPS would add more than one to the total. This metric does not count notifications that were delayed (but still eventually sent), or customers with no valid contact information. 
In the September 20-21 PSPS Post-Event Report, PG&amp;E reported one customer (COL) as not receiving notice prior to re-energization (All-Clear). Further review indicates this customer did receive an All-Clear notice.  </t>
  </si>
  <si>
    <t xml:space="preserve">This metric reports PSPS missed customer notifications; therefore, a customer who was not notified in more than one PSPS would add more than one to the total. Does not count notifications that were delayed (but still eventually sent), or customers with no valid contact information. </t>
  </si>
  <si>
    <t xml:space="preserve">This metric reports PSPS missed customer notifications; therefore, a customer who was not notified in more than one PSPS due to invalid contact information would add more than one to the total. </t>
  </si>
  <si>
    <t>Annual or Cumulative does not apply to this metric. This metric is an average between all PSPS events.</t>
  </si>
  <si>
    <t xml:space="preserve">Annual or Cumulative does not apply to this metric. This metric is an average between all PSPS events. </t>
  </si>
  <si>
    <t>Annual or Cumulative does not apply to this metric. This metric is an average between all PSPS events. PG&amp;E interprets this as the number of hours from the Warning Notification rather than EOC activation.</t>
  </si>
  <si>
    <t>PG&amp;E hosted five external trainings in 2023 between mid July to mid August 2023.</t>
  </si>
  <si>
    <t xml:space="preserve">PG&amp;E, SCE, and SDG&amp;E jointly provided comments in the Post-Season Data Report Template to SED on 11/29/21 to reiterate that these data points either cannot be tracked retroactively and/or are not used by PG&amp;E in our PSPS decision-making. These data points were also not required by any of the Commission decisions, including Resolution ESRB-8, D.19-05-042 (Phase 1), D.20-05-051 (Phase 2), D.21-06-034 (Phase 3), and D. 21-06-014 (PSPS OII), or the Post Event Report template provided in October 2021. </t>
  </si>
  <si>
    <t>Weekly reporting is provided by vendors, therefore numbers are approximate based on the day after the last PSPS through end of the current PSPS. Note that since no PSPS events occurred in 2022, the day after the last PSPS is 10/15/2021.</t>
  </si>
  <si>
    <t xml:space="preserve">PG&amp;E does not track the number of L3 charging stations de-energized during a PSPS, nor the location of all L3 charging in its territory. </t>
  </si>
  <si>
    <t xml:space="preserve">Trainings are required to only be completed once. </t>
  </si>
  <si>
    <t>Public Health Departments, cooling (or warning) centers, temporary facilities established for public health emergencies and medical facilities (hospitals, skilled nursing facilities, nursing home, blood banks, health care facilities centers and hospice facilities, dialysis centers, hospice facilities).</t>
  </si>
  <si>
    <t> 4,265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</si>
</sst>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0.00_);_(&quot;$&quot;* \(#,##0.00\);_(&quot;$&quot;* &quot;-&quot;??_);_(@_)"/>
    <numFmt numFmtId="43" formatCode="_(* #,##0.00_);_(* \(#,##0.00\);_(* &quot;-&quot;??_);_(@_)"/>
    <numFmt numFmtId="164" formatCode="[$-409]mmmm\ d\,\ yyyy;@"/>
    <numFmt numFmtId="165" formatCode="m/d/yy\ h:mm;@"/>
    <numFmt numFmtId="166" formatCode="[$-F400]h:mm:ss\ AM/PM"/>
    <numFmt numFmtId="167" formatCode="_(* #,##0_);_(* \(#,##0\);_(* &quot;-&quot;??_);_(@_)"/>
    <numFmt numFmtId="168" formatCode="&quot;$&quot;#,##0"/>
    <numFmt numFmtId="169" formatCode="_(* #,##0.0_);_(* \(#,##0.0\);_(* &quot;-&quot;??_);_(@_)"/>
    <numFmt numFmtId="170" formatCode="h:mm;@"/>
    <numFmt numFmtId="171" formatCode="0.000"/>
    <numFmt numFmtId="172" formatCode="[$-409]m/d/yy\ hh:mm"/>
    <numFmt numFmtId="173" formatCode="0.0"/>
  </numFmts>
  <fonts count="51" x14ac:knownFonts="1">
    <font>
      <sz val="11"/>
      <color theme="1"/>
      <name val="Calibri"/>
      <family val="2"/>
      <scheme val="minor"/>
    </font>
    <font>
      <b/>
      <sz val="12"/>
      <color theme="1"/>
      <name val="Times New Roman"/>
      <family val="1"/>
    </font>
    <font>
      <b/>
      <sz val="12"/>
      <color theme="0"/>
      <name val="Times New Roman"/>
      <family val="1"/>
    </font>
    <font>
      <sz val="12"/>
      <color theme="1"/>
      <name val="Times New Roman"/>
      <family val="1"/>
    </font>
    <font>
      <b/>
      <sz val="12"/>
      <name val="Times New Roman"/>
      <family val="1"/>
    </font>
    <font>
      <sz val="12"/>
      <name val="Times New Roman"/>
      <family val="1"/>
    </font>
    <font>
      <b/>
      <strike/>
      <sz val="12"/>
      <color theme="0"/>
      <name val="Times New Roman"/>
      <family val="1"/>
    </font>
    <font>
      <b/>
      <vertAlign val="superscript"/>
      <sz val="12"/>
      <color rgb="FFFF0000"/>
      <name val="Times New Roman"/>
      <family val="1"/>
    </font>
    <font>
      <b/>
      <sz val="12"/>
      <color rgb="FFFF0000"/>
      <name val="Times New Roman"/>
      <family val="1"/>
    </font>
    <font>
      <sz val="12"/>
      <color rgb="FFFF0000"/>
      <name val="Times New Roman"/>
      <family val="1"/>
    </font>
    <font>
      <sz val="12"/>
      <color rgb="FF000000"/>
      <name val="Times New Roman"/>
      <family val="1"/>
    </font>
    <font>
      <b/>
      <sz val="12"/>
      <color rgb="FF000000"/>
      <name val="Times New Roman"/>
      <family val="1"/>
    </font>
    <font>
      <sz val="12"/>
      <color rgb="FF202124"/>
      <name val="Times New Roman"/>
      <family val="1"/>
    </font>
    <font>
      <b/>
      <u/>
      <sz val="12"/>
      <color theme="1"/>
      <name val="Times New Roman"/>
      <family val="1"/>
    </font>
    <font>
      <u/>
      <sz val="12"/>
      <name val="Times New Roman"/>
      <family val="1"/>
    </font>
    <font>
      <strike/>
      <sz val="12"/>
      <name val="Times New Roman"/>
      <family val="1"/>
    </font>
    <font>
      <i/>
      <sz val="12"/>
      <color theme="1"/>
      <name val="Times New Roman"/>
      <family val="1"/>
    </font>
    <font>
      <u/>
      <sz val="11"/>
      <color theme="10"/>
      <name val="Calibri"/>
      <family val="2"/>
      <scheme val="minor"/>
    </font>
    <font>
      <sz val="11"/>
      <color theme="1"/>
      <name val="Times New Roman"/>
      <family val="1"/>
    </font>
    <font>
      <sz val="8"/>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0"/>
      <name val="Times New Roman"/>
      <family val="1"/>
    </font>
    <font>
      <u/>
      <sz val="11"/>
      <color theme="10"/>
      <name val="Times New Roman"/>
      <family val="1"/>
    </font>
    <font>
      <sz val="12"/>
      <color theme="0"/>
      <name val="Times New Roman"/>
      <family val="1"/>
    </font>
    <font>
      <sz val="11"/>
      <color indexed="8"/>
      <name val="Calibri"/>
      <family val="2"/>
      <scheme val="minor"/>
    </font>
    <font>
      <vertAlign val="superscript"/>
      <sz val="12"/>
      <name val="Times New Roman"/>
      <family val="1"/>
    </font>
    <font>
      <vertAlign val="subscript"/>
      <sz val="12"/>
      <color rgb="FF000000"/>
      <name val="Times New Roman"/>
      <family val="1"/>
    </font>
    <font>
      <u/>
      <sz val="12"/>
      <color theme="10"/>
      <name val="Times New Roman"/>
      <family val="1"/>
    </font>
    <font>
      <b/>
      <vertAlign val="superscript"/>
      <sz val="12"/>
      <color theme="0"/>
      <name val="Times New Roman"/>
      <family val="1"/>
    </font>
    <font>
      <vertAlign val="subscript"/>
      <sz val="12"/>
      <color theme="1"/>
      <name val="Times New Roman"/>
      <family val="1"/>
    </font>
    <font>
      <b/>
      <vertAlign val="superscript"/>
      <sz val="12"/>
      <name val="Times New Roman"/>
      <family val="1"/>
    </font>
    <font>
      <vertAlign val="superscript"/>
      <sz val="10"/>
      <color theme="1"/>
      <name val="Times New Roman"/>
      <family val="1"/>
    </font>
    <font>
      <sz val="10"/>
      <color theme="1"/>
      <name val="Times New Roman"/>
      <family val="1"/>
    </font>
    <font>
      <sz val="10"/>
      <name val="Times New Roman"/>
      <family val="1"/>
    </font>
    <font>
      <vertAlign val="superscript"/>
      <sz val="10"/>
      <name val="Times New Roman"/>
      <family val="1"/>
    </font>
  </fonts>
  <fills count="42">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bgColor indexed="64"/>
      </patternFill>
    </fill>
    <fill>
      <patternFill patternType="solid">
        <fgColor rgb="FF0981A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48">
    <xf numFmtId="0" fontId="0" fillId="0" borderId="0"/>
    <xf numFmtId="0" fontId="17" fillId="0" borderId="0" applyNumberFormat="0" applyFill="0" applyBorder="0" applyAlignment="0" applyProtection="0"/>
    <xf numFmtId="0" fontId="21" fillId="0" borderId="0" applyNumberFormat="0" applyFill="0" applyBorder="0" applyAlignment="0" applyProtection="0"/>
    <xf numFmtId="0" fontId="22" fillId="0" borderId="6" applyNumberFormat="0" applyFont="0" applyFill="0" applyBorder="0" applyAlignment="0" applyProtection="0"/>
    <xf numFmtId="0" fontId="23" fillId="0" borderId="7" applyNumberFormat="0" applyFont="0" applyFill="0" applyBorder="0" applyAlignment="0" applyProtection="0"/>
    <xf numFmtId="0" fontId="24" fillId="0" borderId="8" applyNumberFormat="0" applyFill="0" applyAlignment="0" applyProtection="0"/>
    <xf numFmtId="0" fontId="24" fillId="0" borderId="0" applyNumberFormat="0" applyFill="0" applyBorder="0" applyAlignment="0" applyProtection="0"/>
    <xf numFmtId="0" fontId="25" fillId="8" borderId="0" applyNumberFormat="0" applyBorder="0" applyAlignment="0" applyProtection="0"/>
    <xf numFmtId="0" fontId="26" fillId="9" borderId="0" applyNumberFormat="0" applyBorder="0" applyAlignment="0" applyProtection="0"/>
    <xf numFmtId="0" fontId="27" fillId="10" borderId="0" applyNumberFormat="0" applyBorder="0" applyAlignment="0" applyProtection="0"/>
    <xf numFmtId="0" fontId="28" fillId="11" borderId="9" applyNumberFormat="0" applyAlignment="0" applyProtection="0"/>
    <xf numFmtId="0" fontId="29" fillId="12" borderId="10" applyNumberFormat="0" applyAlignment="0" applyProtection="0"/>
    <xf numFmtId="0" fontId="30" fillId="12" borderId="9" applyNumberFormat="0" applyAlignment="0" applyProtection="0"/>
    <xf numFmtId="0" fontId="31" fillId="0" borderId="11" applyNumberFormat="0" applyFill="0" applyAlignment="0" applyProtection="0"/>
    <xf numFmtId="0" fontId="32" fillId="13" borderId="12" applyNumberFormat="0" applyAlignment="0" applyProtection="0"/>
    <xf numFmtId="0" fontId="33" fillId="0" borderId="0" applyNumberFormat="0" applyFill="0" applyBorder="0" applyAlignment="0" applyProtection="0"/>
    <xf numFmtId="0" fontId="20" fillId="14" borderId="13" applyNumberFormat="0" applyFont="0" applyAlignment="0" applyProtection="0"/>
    <xf numFmtId="0" fontId="34" fillId="0" borderId="0" applyNumberFormat="0" applyFill="0" applyBorder="0" applyAlignment="0" applyProtection="0"/>
    <xf numFmtId="0" fontId="35" fillId="0" borderId="14" applyNumberFormat="0" applyFill="0" applyAlignment="0" applyProtection="0"/>
    <xf numFmtId="0" fontId="36"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36"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36"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36"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36"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36"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43" fontId="20" fillId="0" borderId="0" applyFont="0" applyFill="0" applyBorder="0" applyAlignment="0" applyProtection="0"/>
    <xf numFmtId="44" fontId="20" fillId="0" borderId="0" applyFont="0" applyFill="0" applyBorder="0" applyAlignment="0" applyProtection="0"/>
    <xf numFmtId="9" fontId="20" fillId="0" borderId="0" applyFont="0" applyFill="0" applyBorder="0" applyAlignment="0" applyProtection="0"/>
    <xf numFmtId="0" fontId="40" fillId="0" borderId="0"/>
    <xf numFmtId="9" fontId="20" fillId="0" borderId="0" applyFont="0" applyFill="0" applyBorder="0" applyAlignment="0" applyProtection="0"/>
  </cellStyleXfs>
  <cellXfs count="29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3" fillId="0" borderId="0" xfId="0" applyFont="1" applyAlignment="1">
      <alignment horizontal="left"/>
    </xf>
    <xf numFmtId="0" fontId="3" fillId="0" borderId="1" xfId="0" applyFont="1" applyBorder="1"/>
    <xf numFmtId="0" fontId="3" fillId="0" borderId="0" xfId="0" applyFont="1" applyAlignment="1">
      <alignment horizontal="left" vertical="center"/>
    </xf>
    <xf numFmtId="0" fontId="1" fillId="0" borderId="0" xfId="0" applyFont="1" applyAlignment="1">
      <alignment horizontal="left"/>
    </xf>
    <xf numFmtId="0" fontId="1" fillId="0" borderId="0" xfId="0" applyFont="1" applyAlignment="1">
      <alignment wrapText="1"/>
    </xf>
    <xf numFmtId="0" fontId="3" fillId="0" borderId="0" xfId="0" applyFont="1" applyAlignment="1">
      <alignment wrapText="1"/>
    </xf>
    <xf numFmtId="0" fontId="8" fillId="0" borderId="0" xfId="0" applyFont="1"/>
    <xf numFmtId="0" fontId="3" fillId="0" borderId="1" xfId="0" applyFont="1" applyBorder="1" applyAlignment="1">
      <alignment vertical="center" wrapText="1"/>
    </xf>
    <xf numFmtId="0" fontId="9" fillId="0" borderId="0" xfId="0" applyFont="1"/>
    <xf numFmtId="0" fontId="3" fillId="0" borderId="0" xfId="0" applyFont="1" applyAlignment="1">
      <alignment vertical="center" wrapText="1"/>
    </xf>
    <xf numFmtId="0" fontId="3" fillId="0" borderId="0" xfId="0" applyFont="1" applyAlignment="1">
      <alignment horizontal="left" wrapText="1"/>
    </xf>
    <xf numFmtId="0" fontId="1" fillId="0" borderId="0" xfId="0" applyFont="1" applyAlignment="1">
      <alignment horizontal="center"/>
    </xf>
    <xf numFmtId="0" fontId="4" fillId="3" borderId="0" xfId="0" applyFont="1" applyFill="1" applyAlignment="1">
      <alignment vertical="center" wrapText="1"/>
    </xf>
    <xf numFmtId="0" fontId="4" fillId="3" borderId="0" xfId="0" applyFont="1" applyFill="1" applyAlignment="1">
      <alignment horizontal="left" vertical="center"/>
    </xf>
    <xf numFmtId="0" fontId="4" fillId="3" borderId="0" xfId="0" applyFont="1" applyFill="1"/>
    <xf numFmtId="0" fontId="4" fillId="4" borderId="0" xfId="0" applyFont="1" applyFill="1" applyAlignment="1">
      <alignment vertical="center"/>
    </xf>
    <xf numFmtId="0" fontId="4" fillId="5" borderId="0" xfId="0" applyFont="1" applyFill="1" applyAlignment="1">
      <alignment horizontal="center" vertical="center"/>
    </xf>
    <xf numFmtId="0" fontId="4" fillId="5" borderId="0" xfId="0" applyFont="1" applyFill="1" applyAlignment="1">
      <alignment vertical="center" wrapText="1"/>
    </xf>
    <xf numFmtId="0" fontId="4" fillId="6" borderId="0" xfId="0" applyFont="1" applyFill="1" applyAlignment="1">
      <alignment vertical="center" wrapText="1"/>
    </xf>
    <xf numFmtId="0" fontId="4" fillId="6" borderId="0" xfId="0" applyFont="1" applyFill="1" applyAlignment="1">
      <alignment vertical="center"/>
    </xf>
    <xf numFmtId="0" fontId="1" fillId="6" borderId="0" xfId="0" applyFont="1" applyFill="1"/>
    <xf numFmtId="0" fontId="3" fillId="0" borderId="1" xfId="0" applyFont="1" applyBorder="1" applyAlignment="1">
      <alignment horizontal="left" wrapText="1"/>
    </xf>
    <xf numFmtId="0" fontId="1" fillId="0" borderId="0" xfId="0" applyFont="1" applyAlignment="1">
      <alignment horizontal="left" wrapText="1"/>
    </xf>
    <xf numFmtId="0" fontId="3" fillId="0" borderId="0" xfId="0" applyFont="1" applyAlignment="1">
      <alignment horizontal="right" wrapText="1"/>
    </xf>
    <xf numFmtId="0" fontId="10" fillId="0" borderId="1" xfId="0" applyFont="1" applyBorder="1" applyAlignment="1">
      <alignment vertical="center" wrapText="1"/>
    </xf>
    <xf numFmtId="0" fontId="5" fillId="0" borderId="1" xfId="0" applyFont="1" applyBorder="1" applyAlignment="1">
      <alignment vertical="center" wrapText="1"/>
    </xf>
    <xf numFmtId="166" fontId="3" fillId="0" borderId="0" xfId="0" applyNumberFormat="1" applyFont="1" applyAlignment="1">
      <alignment wrapText="1"/>
    </xf>
    <xf numFmtId="0" fontId="12" fillId="0" borderId="0" xfId="0" applyFont="1"/>
    <xf numFmtId="0" fontId="3" fillId="0" borderId="1" xfId="0" applyFont="1" applyBorder="1" applyAlignment="1">
      <alignment wrapText="1"/>
    </xf>
    <xf numFmtId="0" fontId="5" fillId="0" borderId="1" xfId="0" applyFont="1" applyBorder="1" applyAlignment="1">
      <alignment wrapText="1"/>
    </xf>
    <xf numFmtId="0" fontId="3" fillId="0" borderId="1" xfId="0" applyFont="1" applyBorder="1" applyAlignment="1">
      <alignment horizontal="left"/>
    </xf>
    <xf numFmtId="0" fontId="3" fillId="0" borderId="0" xfId="0" applyFont="1" applyAlignment="1">
      <alignment horizontal="right"/>
    </xf>
    <xf numFmtId="0" fontId="3" fillId="0" borderId="1" xfId="0" applyFont="1" applyBorder="1" applyAlignment="1">
      <alignment horizontal="right"/>
    </xf>
    <xf numFmtId="14" fontId="3" fillId="0" borderId="0" xfId="0" applyNumberFormat="1" applyFont="1"/>
    <xf numFmtId="0" fontId="18" fillId="0" borderId="0" xfId="0" applyFont="1"/>
    <xf numFmtId="0" fontId="18" fillId="0" borderId="0" xfId="0" applyFont="1" applyAlignment="1">
      <alignment horizontal="left" wrapText="1"/>
    </xf>
    <xf numFmtId="0" fontId="18" fillId="0" borderId="0" xfId="0" applyFont="1" applyAlignment="1">
      <alignment horizontal="left"/>
    </xf>
    <xf numFmtId="0" fontId="18" fillId="0" borderId="0" xfId="0" applyFont="1" applyAlignment="1">
      <alignment horizontal="left" vertical="top"/>
    </xf>
    <xf numFmtId="14" fontId="5" fillId="0" borderId="1" xfId="0" applyNumberFormat="1" applyFont="1" applyBorder="1" applyAlignment="1">
      <alignment horizontal="right" vertical="center" wrapText="1"/>
    </xf>
    <xf numFmtId="167" fontId="3" fillId="0" borderId="1" xfId="43" applyNumberFormat="1" applyFont="1" applyBorder="1" applyAlignment="1">
      <alignment horizontal="right"/>
    </xf>
    <xf numFmtId="0" fontId="3" fillId="7" borderId="1" xfId="0" applyFont="1" applyFill="1" applyBorder="1" applyAlignment="1">
      <alignment horizontal="right"/>
    </xf>
    <xf numFmtId="167" fontId="3" fillId="7" borderId="1" xfId="43" applyNumberFormat="1" applyFont="1" applyFill="1" applyBorder="1" applyAlignment="1">
      <alignment horizontal="right"/>
    </xf>
    <xf numFmtId="0" fontId="5" fillId="0" borderId="0" xfId="0" applyFont="1" applyAlignment="1">
      <alignmen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3" xfId="0" applyFont="1" applyBorder="1" applyAlignment="1">
      <alignment horizontal="left" vertical="top" wrapText="1"/>
    </xf>
    <xf numFmtId="0" fontId="3" fillId="0" borderId="3" xfId="0" applyFont="1" applyBorder="1" applyAlignment="1">
      <alignment horizontal="left" vertical="top"/>
    </xf>
    <xf numFmtId="0" fontId="3" fillId="0" borderId="0" xfId="0" applyFont="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0" borderId="0" xfId="0" applyFont="1" applyAlignment="1">
      <alignment vertical="top"/>
    </xf>
    <xf numFmtId="0" fontId="3" fillId="0" borderId="2" xfId="0" applyFont="1" applyBorder="1" applyAlignment="1">
      <alignment horizontal="left" vertical="top"/>
    </xf>
    <xf numFmtId="0" fontId="5" fillId="0" borderId="1" xfId="0" applyFont="1" applyBorder="1" applyAlignment="1">
      <alignment horizontal="left" vertical="top"/>
    </xf>
    <xf numFmtId="14" fontId="3" fillId="0" borderId="1" xfId="0" applyNumberFormat="1" applyFont="1" applyBorder="1" applyAlignment="1">
      <alignment horizontal="left" vertical="top"/>
    </xf>
    <xf numFmtId="0" fontId="3" fillId="0" borderId="4" xfId="0" applyFont="1" applyBorder="1" applyAlignment="1">
      <alignment horizontal="left" vertical="top"/>
    </xf>
    <xf numFmtId="20" fontId="3" fillId="0" borderId="1" xfId="0" applyNumberFormat="1" applyFont="1" applyBorder="1" applyAlignment="1">
      <alignment horizontal="left" vertical="top"/>
    </xf>
    <xf numFmtId="169" fontId="3" fillId="0" borderId="0" xfId="43" applyNumberFormat="1" applyFont="1" applyAlignment="1">
      <alignment horizontal="left"/>
    </xf>
    <xf numFmtId="0" fontId="3" fillId="0" borderId="0" xfId="0" applyFont="1" applyAlignment="1">
      <alignment horizontal="center"/>
    </xf>
    <xf numFmtId="165" fontId="5" fillId="0" borderId="1" xfId="0" applyNumberFormat="1" applyFont="1" applyBorder="1" applyAlignment="1">
      <alignment horizontal="righ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wrapText="1"/>
    </xf>
    <xf numFmtId="0" fontId="10" fillId="0" borderId="1" xfId="0" applyFont="1" applyBorder="1" applyAlignment="1">
      <alignment horizontal="left" vertical="center"/>
    </xf>
    <xf numFmtId="0" fontId="18" fillId="0" borderId="0" xfId="0" applyFont="1" applyAlignment="1">
      <alignment horizontal="center" vertical="center"/>
    </xf>
    <xf numFmtId="0" fontId="37"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horizontal="left" wrapText="1"/>
    </xf>
    <xf numFmtId="0" fontId="3" fillId="0" borderId="2" xfId="0" applyFont="1" applyBorder="1" applyAlignment="1">
      <alignment horizontal="left" vertical="top" wrapText="1"/>
    </xf>
    <xf numFmtId="14" fontId="3" fillId="0" borderId="2" xfId="0" applyNumberFormat="1" applyFont="1" applyBorder="1" applyAlignment="1">
      <alignment horizontal="left" vertical="top"/>
    </xf>
    <xf numFmtId="20" fontId="3" fillId="0" borderId="2" xfId="0" applyNumberFormat="1" applyFont="1" applyBorder="1" applyAlignment="1">
      <alignment horizontal="left" vertical="top"/>
    </xf>
    <xf numFmtId="14" fontId="10" fillId="0" borderId="1" xfId="0" applyNumberFormat="1" applyFont="1" applyBorder="1" applyAlignment="1">
      <alignment horizontal="left" vertical="center" wrapText="1"/>
    </xf>
    <xf numFmtId="3" fontId="3" fillId="0" borderId="1" xfId="0" applyNumberFormat="1" applyFont="1" applyBorder="1" applyAlignment="1">
      <alignment horizontal="right"/>
    </xf>
    <xf numFmtId="1" fontId="3" fillId="0" borderId="1" xfId="0" applyNumberFormat="1" applyFont="1" applyBorder="1" applyAlignment="1">
      <alignment horizontal="right"/>
    </xf>
    <xf numFmtId="9" fontId="3" fillId="0" borderId="1" xfId="0" applyNumberFormat="1" applyFont="1" applyBorder="1" applyAlignment="1">
      <alignment horizontal="right"/>
    </xf>
    <xf numFmtId="9" fontId="3" fillId="0" borderId="1" xfId="47" applyFont="1" applyBorder="1" applyAlignment="1">
      <alignment horizontal="right"/>
    </xf>
    <xf numFmtId="0" fontId="3" fillId="0" borderId="0" xfId="0" applyFont="1" applyAlignment="1" applyProtection="1">
      <alignment horizontal="right"/>
      <protection locked="0"/>
    </xf>
    <xf numFmtId="0" fontId="3" fillId="7" borderId="1" xfId="0" applyFont="1" applyFill="1" applyBorder="1" applyAlignment="1" applyProtection="1">
      <alignment horizontal="right"/>
      <protection locked="0"/>
    </xf>
    <xf numFmtId="0" fontId="3" fillId="0" borderId="1" xfId="0" applyFont="1" applyBorder="1" applyAlignment="1" applyProtection="1">
      <alignment horizontal="right"/>
      <protection locked="0"/>
    </xf>
    <xf numFmtId="0" fontId="3" fillId="0" borderId="4" xfId="0" applyFont="1" applyBorder="1" applyAlignment="1">
      <alignment horizontal="right"/>
    </xf>
    <xf numFmtId="9" fontId="3" fillId="0" borderId="4" xfId="0" applyNumberFormat="1" applyFont="1" applyBorder="1" applyAlignment="1">
      <alignment horizontal="right"/>
    </xf>
    <xf numFmtId="2" fontId="3" fillId="0" borderId="1" xfId="0" applyNumberFormat="1" applyFont="1" applyBorder="1" applyAlignment="1">
      <alignment horizontal="left" vertical="top"/>
    </xf>
    <xf numFmtId="22" fontId="3" fillId="0" borderId="1" xfId="0" applyNumberFormat="1" applyFont="1" applyBorder="1" applyAlignment="1">
      <alignment horizontal="left" vertical="top"/>
    </xf>
    <xf numFmtId="0" fontId="3" fillId="39" borderId="1" xfId="0" applyFont="1" applyFill="1" applyBorder="1" applyAlignment="1">
      <alignment horizontal="left" vertical="top"/>
    </xf>
    <xf numFmtId="0" fontId="3" fillId="39" borderId="0" xfId="0" applyFont="1" applyFill="1"/>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2" fontId="10" fillId="0" borderId="1" xfId="0" applyNumberFormat="1" applyFont="1" applyBorder="1" applyAlignment="1">
      <alignment horizontal="left" vertical="center"/>
    </xf>
    <xf numFmtId="14" fontId="3" fillId="0" borderId="1" xfId="0" applyNumberFormat="1" applyFont="1" applyBorder="1" applyAlignment="1">
      <alignment horizontal="left" vertical="center"/>
    </xf>
    <xf numFmtId="20" fontId="3" fillId="0" borderId="1" xfId="0" applyNumberFormat="1" applyFont="1" applyBorder="1" applyAlignment="1">
      <alignment horizontal="left" vertical="center"/>
    </xf>
    <xf numFmtId="22" fontId="3" fillId="0" borderId="1" xfId="0" applyNumberFormat="1" applyFont="1" applyBorder="1" applyAlignment="1">
      <alignment horizontal="left" vertical="center"/>
    </xf>
    <xf numFmtId="0" fontId="10" fillId="0" borderId="1" xfId="0" applyFont="1" applyBorder="1" applyAlignment="1">
      <alignment horizontal="left" vertical="center" wrapText="1"/>
    </xf>
    <xf numFmtId="2" fontId="3" fillId="0" borderId="1" xfId="0" applyNumberFormat="1" applyFont="1" applyBorder="1" applyAlignment="1">
      <alignment horizontal="left" vertical="center"/>
    </xf>
    <xf numFmtId="2" fontId="3" fillId="0" borderId="1" xfId="0" applyNumberFormat="1" applyFont="1" applyBorder="1" applyAlignment="1">
      <alignment horizontal="left"/>
    </xf>
    <xf numFmtId="171" fontId="3" fillId="0" borderId="0" xfId="0" applyNumberFormat="1" applyFont="1"/>
    <xf numFmtId="171" fontId="3" fillId="0" borderId="1" xfId="0" applyNumberFormat="1" applyFont="1" applyBorder="1" applyAlignment="1">
      <alignment horizontal="left" vertical="center"/>
    </xf>
    <xf numFmtId="171" fontId="10" fillId="0" borderId="1" xfId="0" applyNumberFormat="1" applyFont="1" applyBorder="1" applyAlignment="1">
      <alignment horizontal="left" vertical="center"/>
    </xf>
    <xf numFmtId="49" fontId="3" fillId="0" borderId="2" xfId="0" applyNumberFormat="1" applyFont="1" applyBorder="1" applyAlignment="1">
      <alignment horizontal="left" vertical="center"/>
    </xf>
    <xf numFmtId="14" fontId="3" fillId="0" borderId="2" xfId="0" applyNumberFormat="1" applyFont="1" applyBorder="1" applyAlignment="1">
      <alignment horizontal="left" vertical="center"/>
    </xf>
    <xf numFmtId="20" fontId="3" fillId="0" borderId="2" xfId="0" applyNumberFormat="1" applyFont="1" applyBorder="1" applyAlignment="1">
      <alignment horizontal="left" vertical="center"/>
    </xf>
    <xf numFmtId="0" fontId="3" fillId="0" borderId="2" xfId="0" applyFont="1" applyBorder="1" applyAlignment="1">
      <alignment horizontal="left" vertical="center"/>
    </xf>
    <xf numFmtId="14" fontId="10" fillId="0" borderId="1" xfId="0" applyNumberFormat="1" applyFont="1" applyBorder="1" applyAlignment="1">
      <alignment horizontal="left" vertical="center"/>
    </xf>
    <xf numFmtId="20" fontId="10" fillId="0" borderId="1" xfId="0" applyNumberFormat="1" applyFont="1" applyBorder="1" applyAlignment="1">
      <alignment horizontal="left" vertical="center"/>
    </xf>
    <xf numFmtId="49" fontId="3" fillId="0" borderId="1" xfId="0" applyNumberFormat="1" applyFont="1" applyBorder="1" applyAlignment="1">
      <alignment horizontal="left" vertical="center"/>
    </xf>
    <xf numFmtId="0" fontId="3" fillId="0" borderId="3" xfId="0" applyFont="1" applyBorder="1" applyAlignment="1">
      <alignment horizontal="left" vertical="center"/>
    </xf>
    <xf numFmtId="0" fontId="10" fillId="0" borderId="3" xfId="0" applyFont="1" applyBorder="1" applyAlignment="1">
      <alignment horizontal="left" vertical="center"/>
    </xf>
    <xf numFmtId="14" fontId="10" fillId="0" borderId="3" xfId="0" applyNumberFormat="1" applyFont="1" applyBorder="1" applyAlignment="1">
      <alignment horizontal="left" vertical="center"/>
    </xf>
    <xf numFmtId="20" fontId="10" fillId="0" borderId="3" xfId="0" applyNumberFormat="1" applyFont="1" applyBorder="1" applyAlignment="1">
      <alignment horizontal="left" vertical="center"/>
    </xf>
    <xf numFmtId="14" fontId="3" fillId="0" borderId="3" xfId="0" applyNumberFormat="1" applyFont="1" applyBorder="1" applyAlignment="1">
      <alignment horizontal="left" vertical="center"/>
    </xf>
    <xf numFmtId="49" fontId="3" fillId="0" borderId="3" xfId="0" applyNumberFormat="1" applyFont="1" applyBorder="1" applyAlignment="1">
      <alignment horizontal="left" vertical="center"/>
    </xf>
    <xf numFmtId="20" fontId="3" fillId="0" borderId="3" xfId="0" applyNumberFormat="1" applyFont="1" applyBorder="1" applyAlignment="1">
      <alignment horizontal="left" vertical="center"/>
    </xf>
    <xf numFmtId="2" fontId="3" fillId="0" borderId="1" xfId="0" applyNumberFormat="1" applyFont="1" applyBorder="1" applyAlignment="1">
      <alignment horizontal="right"/>
    </xf>
    <xf numFmtId="2" fontId="3" fillId="0" borderId="0" xfId="0" applyNumberFormat="1" applyFont="1"/>
    <xf numFmtId="170" fontId="3" fillId="0" borderId="1" xfId="0" applyNumberFormat="1" applyFont="1" applyBorder="1" applyAlignment="1">
      <alignment horizontal="left" vertical="top"/>
    </xf>
    <xf numFmtId="165" fontId="3" fillId="0" borderId="1" xfId="0" applyNumberFormat="1" applyFont="1" applyBorder="1" applyAlignment="1">
      <alignment horizontal="left" vertical="top"/>
    </xf>
    <xf numFmtId="0" fontId="3" fillId="0" borderId="4" xfId="0" applyFont="1" applyBorder="1" applyAlignment="1">
      <alignment horizontal="left" vertical="center"/>
    </xf>
    <xf numFmtId="0" fontId="4" fillId="0" borderId="0" xfId="0" applyFont="1" applyAlignment="1">
      <alignment wrapText="1"/>
    </xf>
    <xf numFmtId="0" fontId="3" fillId="0" borderId="1" xfId="0" applyFont="1" applyBorder="1" applyAlignment="1" applyProtection="1">
      <alignment vertical="center"/>
      <protection locked="0"/>
    </xf>
    <xf numFmtId="2" fontId="5" fillId="0" borderId="1" xfId="0" applyNumberFormat="1" applyFont="1" applyBorder="1" applyAlignment="1">
      <alignment horizontal="right" vertical="center" wrapText="1"/>
    </xf>
    <xf numFmtId="2" fontId="10" fillId="0" borderId="1" xfId="0" applyNumberFormat="1" applyFont="1" applyBorder="1"/>
    <xf numFmtId="3" fontId="3" fillId="0" borderId="4" xfId="0" applyNumberFormat="1" applyFont="1" applyBorder="1" applyAlignment="1">
      <alignment horizontal="right"/>
    </xf>
    <xf numFmtId="3" fontId="3" fillId="0" borderId="1" xfId="0" applyNumberFormat="1" applyFont="1" applyBorder="1" applyAlignment="1">
      <alignment horizontal="left" vertical="top"/>
    </xf>
    <xf numFmtId="172" fontId="5" fillId="0" borderId="1" xfId="0" applyNumberFormat="1" applyFont="1" applyBorder="1" applyAlignment="1">
      <alignment horizontal="right" vertical="center" wrapText="1"/>
    </xf>
    <xf numFmtId="14" fontId="3" fillId="0" borderId="0" xfId="0" applyNumberFormat="1" applyFont="1" applyAlignment="1">
      <alignment horizontal="left" wrapText="1"/>
    </xf>
    <xf numFmtId="2" fontId="1" fillId="5" borderId="0" xfId="0" applyNumberFormat="1" applyFont="1" applyFill="1"/>
    <xf numFmtId="2" fontId="3" fillId="0" borderId="1" xfId="0" applyNumberFormat="1" applyFont="1" applyBorder="1" applyAlignment="1">
      <alignment horizontal="left" wrapText="1"/>
    </xf>
    <xf numFmtId="0" fontId="4" fillId="0" borderId="0" xfId="0" applyFont="1" applyAlignment="1">
      <alignment vertical="center" wrapText="1"/>
    </xf>
    <xf numFmtId="16" fontId="10" fillId="0" borderId="0" xfId="0" applyNumberFormat="1" applyFont="1" applyAlignment="1">
      <alignment vertical="center" wrapText="1"/>
    </xf>
    <xf numFmtId="0" fontId="5" fillId="0" borderId="0" xfId="0" applyFont="1" applyAlignment="1">
      <alignment horizontal="left"/>
    </xf>
    <xf numFmtId="0" fontId="5" fillId="0" borderId="0" xfId="0" applyFont="1" applyAlignment="1">
      <alignment horizontal="right"/>
    </xf>
    <xf numFmtId="164" fontId="10" fillId="39" borderId="1" xfId="0" applyNumberFormat="1" applyFont="1" applyFill="1" applyBorder="1" applyAlignment="1">
      <alignment horizontal="left" vertical="center" wrapText="1"/>
    </xf>
    <xf numFmtId="14" fontId="10" fillId="39" borderId="1" xfId="0" applyNumberFormat="1" applyFont="1" applyFill="1" applyBorder="1" applyAlignment="1">
      <alignment horizontal="left" vertical="center" wrapText="1"/>
    </xf>
    <xf numFmtId="165" fontId="10" fillId="39" borderId="1" xfId="0" applyNumberFormat="1" applyFont="1" applyFill="1" applyBorder="1" applyAlignment="1">
      <alignment horizontal="left" vertical="center" wrapText="1"/>
    </xf>
    <xf numFmtId="0" fontId="10" fillId="39" borderId="1" xfId="0" applyFont="1" applyFill="1" applyBorder="1" applyAlignment="1">
      <alignment horizontal="left" vertical="center" wrapText="1"/>
    </xf>
    <xf numFmtId="0" fontId="3" fillId="39" borderId="1" xfId="0" applyFont="1" applyFill="1" applyBorder="1" applyAlignment="1">
      <alignment horizontal="left" vertical="center" wrapText="1"/>
    </xf>
    <xf numFmtId="0" fontId="5" fillId="39" borderId="1" xfId="0" applyFont="1" applyFill="1" applyBorder="1" applyAlignment="1">
      <alignment vertical="center" wrapText="1"/>
    </xf>
    <xf numFmtId="0" fontId="3" fillId="0" borderId="0" xfId="0" applyFont="1" applyAlignment="1">
      <alignment vertical="center"/>
    </xf>
    <xf numFmtId="0" fontId="3" fillId="7" borderId="1" xfId="0" applyFont="1" applyFill="1" applyBorder="1" applyAlignment="1">
      <alignment vertical="center"/>
    </xf>
    <xf numFmtId="0" fontId="3" fillId="7" borderId="3" xfId="0" applyFont="1" applyFill="1" applyBorder="1" applyAlignment="1">
      <alignment vertical="center"/>
    </xf>
    <xf numFmtId="0" fontId="3" fillId="0" borderId="2" xfId="0" applyFont="1" applyBorder="1" applyAlignment="1">
      <alignment vertical="center"/>
    </xf>
    <xf numFmtId="0" fontId="3" fillId="0" borderId="1" xfId="0" applyFont="1" applyBorder="1" applyAlignment="1">
      <alignment vertical="center"/>
    </xf>
    <xf numFmtId="0" fontId="39" fillId="0" borderId="0" xfId="0" applyFont="1"/>
    <xf numFmtId="0" fontId="4"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14" fontId="10" fillId="0" borderId="0" xfId="0" applyNumberFormat="1" applyFont="1" applyAlignment="1">
      <alignment horizontal="left" vertical="center" wrapText="1"/>
    </xf>
    <xf numFmtId="14" fontId="5" fillId="0" borderId="0" xfId="0" applyNumberFormat="1" applyFont="1" applyAlignment="1">
      <alignment horizontal="left" vertical="center" wrapText="1"/>
    </xf>
    <xf numFmtId="0" fontId="10" fillId="0" borderId="0" xfId="0" applyFont="1" applyAlignment="1">
      <alignment vertical="center" wrapText="1"/>
    </xf>
    <xf numFmtId="0" fontId="3" fillId="0" borderId="0" xfId="0" applyFont="1" applyAlignment="1">
      <alignment horizontal="left" indent="2"/>
    </xf>
    <xf numFmtId="0" fontId="48"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left" vertical="top" wrapText="1"/>
    </xf>
    <xf numFmtId="14" fontId="3" fillId="0" borderId="4" xfId="0" applyNumberFormat="1" applyFont="1" applyBorder="1" applyAlignment="1">
      <alignment horizontal="left" vertical="top"/>
    </xf>
    <xf numFmtId="0" fontId="38" fillId="0" borderId="0" xfId="1" applyFont="1" applyFill="1" applyBorder="1" applyAlignment="1">
      <alignment horizontal="left" vertical="top" wrapText="1"/>
    </xf>
    <xf numFmtId="0" fontId="3" fillId="0" borderId="15" xfId="0" applyFont="1" applyBorder="1" applyAlignment="1">
      <alignment horizontal="left" vertical="center"/>
    </xf>
    <xf numFmtId="0" fontId="3" fillId="40" borderId="1" xfId="0" applyFont="1" applyFill="1" applyBorder="1" applyAlignment="1">
      <alignment horizontal="left" wrapText="1"/>
    </xf>
    <xf numFmtId="14" fontId="10" fillId="40" borderId="1" xfId="0" applyNumberFormat="1" applyFont="1" applyFill="1" applyBorder="1" applyAlignment="1">
      <alignment horizontal="left" vertical="center" wrapText="1"/>
    </xf>
    <xf numFmtId="0" fontId="5" fillId="0" borderId="0" xfId="0" applyFont="1" applyAlignment="1">
      <alignment horizontal="left" wrapText="1"/>
    </xf>
    <xf numFmtId="14" fontId="48" fillId="0" borderId="0" xfId="0" applyNumberFormat="1" applyFont="1" applyAlignment="1">
      <alignment horizontal="left"/>
    </xf>
    <xf numFmtId="0" fontId="49" fillId="0" borderId="0" xfId="0" applyFont="1" applyAlignment="1">
      <alignment vertical="center"/>
    </xf>
    <xf numFmtId="0" fontId="48" fillId="0" borderId="0" xfId="0" applyFont="1" applyAlignment="1">
      <alignment horizontal="left"/>
    </xf>
    <xf numFmtId="0" fontId="3" fillId="39" borderId="1" xfId="0" applyFont="1" applyFill="1" applyBorder="1" applyAlignment="1">
      <alignment horizontal="right"/>
    </xf>
    <xf numFmtId="0" fontId="3" fillId="39" borderId="1" xfId="0" applyFont="1" applyFill="1" applyBorder="1" applyAlignment="1" applyProtection="1">
      <alignment horizontal="right"/>
      <protection locked="0"/>
    </xf>
    <xf numFmtId="3" fontId="3" fillId="39" borderId="1" xfId="0" applyNumberFormat="1" applyFont="1" applyFill="1" applyBorder="1" applyAlignment="1">
      <alignment horizontal="right"/>
    </xf>
    <xf numFmtId="167" fontId="3" fillId="39" borderId="1" xfId="43" applyNumberFormat="1" applyFont="1" applyFill="1" applyBorder="1" applyAlignment="1">
      <alignment horizontal="right"/>
    </xf>
    <xf numFmtId="173" fontId="3" fillId="0" borderId="1" xfId="0" applyNumberFormat="1" applyFont="1" applyBorder="1" applyAlignment="1">
      <alignment horizontal="left" vertical="top"/>
    </xf>
    <xf numFmtId="1" fontId="3" fillId="0" borderId="1" xfId="0" applyNumberFormat="1" applyFont="1" applyBorder="1" applyAlignment="1">
      <alignment horizontal="left" vertical="top"/>
    </xf>
    <xf numFmtId="173" fontId="3" fillId="0" borderId="2" xfId="43" applyNumberFormat="1" applyFont="1" applyBorder="1" applyAlignment="1">
      <alignment horizontal="left" vertical="center"/>
    </xf>
    <xf numFmtId="173" fontId="3" fillId="0" borderId="1" xfId="43" applyNumberFormat="1" applyFont="1" applyBorder="1" applyAlignment="1">
      <alignment horizontal="left" vertical="center"/>
    </xf>
    <xf numFmtId="173" fontId="3" fillId="0" borderId="3" xfId="43" applyNumberFormat="1" applyFont="1" applyBorder="1" applyAlignment="1">
      <alignment horizontal="left" vertical="center"/>
    </xf>
    <xf numFmtId="173" fontId="3" fillId="0" borderId="1" xfId="0" applyNumberFormat="1" applyFont="1" applyBorder="1" applyAlignment="1">
      <alignment horizontal="left" vertical="center"/>
    </xf>
    <xf numFmtId="1" fontId="3" fillId="0" borderId="2" xfId="43" applyNumberFormat="1" applyFont="1" applyBorder="1" applyAlignment="1">
      <alignment horizontal="left" vertical="center"/>
    </xf>
    <xf numFmtId="1" fontId="3" fillId="0" borderId="1" xfId="43" applyNumberFormat="1" applyFont="1" applyBorder="1" applyAlignment="1">
      <alignment horizontal="left" vertical="center"/>
    </xf>
    <xf numFmtId="1" fontId="3" fillId="0" borderId="3" xfId="43" applyNumberFormat="1" applyFont="1" applyBorder="1" applyAlignment="1">
      <alignment horizontal="left" vertical="center"/>
    </xf>
    <xf numFmtId="1" fontId="3" fillId="0" borderId="1" xfId="0" applyNumberFormat="1" applyFont="1" applyBorder="1" applyAlignment="1">
      <alignment horizontal="left" vertical="center"/>
    </xf>
    <xf numFmtId="173" fontId="3" fillId="0" borderId="2" xfId="43" applyNumberFormat="1" applyFont="1" applyBorder="1" applyAlignment="1">
      <alignment horizontal="left" vertical="top"/>
    </xf>
    <xf numFmtId="173" fontId="3" fillId="0" borderId="1" xfId="43" applyNumberFormat="1" applyFont="1" applyBorder="1" applyAlignment="1">
      <alignment horizontal="left" vertical="top"/>
    </xf>
    <xf numFmtId="0" fontId="4" fillId="0" borderId="0" xfId="3" applyFont="1" applyBorder="1"/>
    <xf numFmtId="0" fontId="4" fillId="0" borderId="0" xfId="4" applyFont="1" applyBorder="1"/>
    <xf numFmtId="0" fontId="4" fillId="0" borderId="0" xfId="4" applyFont="1" applyBorder="1" applyAlignment="1">
      <alignment horizontal="left"/>
    </xf>
    <xf numFmtId="0" fontId="1" fillId="0" borderId="0" xfId="4" applyFont="1" applyBorder="1"/>
    <xf numFmtId="0" fontId="1" fillId="0" borderId="0" xfId="4" applyFont="1" applyBorder="1" applyAlignment="1">
      <alignment wrapText="1"/>
    </xf>
    <xf numFmtId="0" fontId="1" fillId="0" borderId="0" xfId="4" applyFont="1" applyBorder="1" applyAlignment="1">
      <alignment horizontal="left"/>
    </xf>
    <xf numFmtId="0" fontId="10" fillId="0" borderId="5" xfId="0" applyFont="1" applyBorder="1" applyAlignment="1">
      <alignment horizontal="left" vertical="center" wrapText="1"/>
    </xf>
    <xf numFmtId="0" fontId="10" fillId="40" borderId="5" xfId="0" applyFont="1" applyFill="1" applyBorder="1" applyAlignment="1">
      <alignment horizontal="left" vertical="center" wrapText="1"/>
    </xf>
    <xf numFmtId="14" fontId="10" fillId="0" borderId="4" xfId="0" applyNumberFormat="1" applyFont="1" applyBorder="1" applyAlignment="1">
      <alignment horizontal="left" vertical="center" wrapText="1"/>
    </xf>
    <xf numFmtId="14" fontId="5" fillId="0" borderId="4" xfId="0" applyNumberFormat="1" applyFont="1" applyBorder="1" applyAlignment="1">
      <alignment horizontal="left" vertical="center" wrapText="1"/>
    </xf>
    <xf numFmtId="14" fontId="5" fillId="40" borderId="4" xfId="0" applyNumberFormat="1" applyFont="1" applyFill="1" applyBorder="1" applyAlignment="1">
      <alignment horizontal="left" vertical="center" wrapText="1"/>
    </xf>
    <xf numFmtId="0" fontId="10" fillId="40" borderId="19" xfId="0" applyFont="1" applyFill="1" applyBorder="1" applyAlignment="1">
      <alignment horizontal="left" vertical="center" wrapText="1"/>
    </xf>
    <xf numFmtId="0" fontId="3" fillId="40" borderId="3" xfId="0" applyFont="1" applyFill="1" applyBorder="1" applyAlignment="1">
      <alignment horizontal="left" wrapText="1"/>
    </xf>
    <xf numFmtId="14" fontId="10" fillId="40" borderId="3" xfId="0" applyNumberFormat="1" applyFont="1" applyFill="1" applyBorder="1" applyAlignment="1">
      <alignment horizontal="left" vertical="center" wrapText="1"/>
    </xf>
    <xf numFmtId="14" fontId="5" fillId="40" borderId="15" xfId="0" applyNumberFormat="1" applyFont="1" applyFill="1" applyBorder="1" applyAlignment="1">
      <alignment horizontal="left" vertical="center" wrapText="1"/>
    </xf>
    <xf numFmtId="0" fontId="3" fillId="0" borderId="5" xfId="0" applyFont="1" applyBorder="1" applyAlignment="1">
      <alignment horizontal="left" vertical="top"/>
    </xf>
    <xf numFmtId="0" fontId="3" fillId="0" borderId="5" xfId="0" applyFont="1" applyBorder="1" applyAlignment="1">
      <alignment horizontal="left" vertical="top" wrapText="1"/>
    </xf>
    <xf numFmtId="0" fontId="3" fillId="0" borderId="4" xfId="0" applyFont="1" applyBorder="1" applyAlignment="1">
      <alignment horizontal="left" vertical="top" wrapText="1"/>
    </xf>
    <xf numFmtId="0" fontId="3" fillId="0" borderId="19" xfId="0" applyFont="1" applyBorder="1" applyAlignment="1">
      <alignment horizontal="left" vertical="top"/>
    </xf>
    <xf numFmtId="0" fontId="3" fillId="0" borderId="15" xfId="0" applyFont="1" applyBorder="1" applyAlignment="1">
      <alignment horizontal="left" vertical="top" wrapText="1"/>
    </xf>
    <xf numFmtId="0" fontId="3" fillId="0" borderId="17" xfId="0" applyFont="1" applyBorder="1" applyAlignment="1">
      <alignment horizontal="left" vertical="top"/>
    </xf>
    <xf numFmtId="0" fontId="3" fillId="0" borderId="18" xfId="0" applyFont="1" applyBorder="1" applyAlignment="1">
      <alignment horizontal="left" vertical="top" wrapText="1"/>
    </xf>
    <xf numFmtId="0" fontId="3" fillId="0" borderId="17" xfId="0" applyFont="1" applyBorder="1" applyAlignment="1">
      <alignment vertical="top"/>
    </xf>
    <xf numFmtId="0" fontId="3" fillId="0" borderId="5" xfId="0" applyFont="1" applyBorder="1" applyAlignment="1">
      <alignment vertical="top"/>
    </xf>
    <xf numFmtId="0" fontId="3" fillId="0" borderId="5" xfId="0" applyFont="1" applyBorder="1" applyAlignment="1">
      <alignment vertical="top" wrapText="1"/>
    </xf>
    <xf numFmtId="0" fontId="3" fillId="0" borderId="18" xfId="0" applyFont="1" applyBorder="1" applyAlignment="1">
      <alignment vertical="center" wrapText="1"/>
    </xf>
    <xf numFmtId="0" fontId="3" fillId="0" borderId="4" xfId="0" applyFont="1" applyBorder="1" applyAlignment="1">
      <alignment vertical="center" wrapText="1"/>
    </xf>
    <xf numFmtId="0" fontId="3" fillId="0" borderId="19" xfId="0" applyFont="1" applyBorder="1" applyAlignment="1">
      <alignment vertical="top" wrapText="1"/>
    </xf>
    <xf numFmtId="0" fontId="3" fillId="0" borderId="15" xfId="0" applyFont="1" applyBorder="1" applyAlignment="1">
      <alignment vertical="center" wrapText="1"/>
    </xf>
    <xf numFmtId="0" fontId="3" fillId="0" borderId="17" xfId="0" applyFont="1" applyBorder="1" applyAlignment="1">
      <alignment horizontal="left" vertical="top" wrapText="1"/>
    </xf>
    <xf numFmtId="0" fontId="3" fillId="39" borderId="5" xfId="0" applyFont="1" applyFill="1" applyBorder="1" applyAlignment="1">
      <alignment horizontal="left" vertical="top" wrapText="1"/>
    </xf>
    <xf numFmtId="0" fontId="43" fillId="0" borderId="4" xfId="1" applyFont="1" applyBorder="1"/>
    <xf numFmtId="0" fontId="3" fillId="0" borderId="19" xfId="0" applyFont="1" applyBorder="1" applyAlignment="1">
      <alignment horizontal="left" vertical="top" wrapText="1"/>
    </xf>
    <xf numFmtId="0" fontId="11" fillId="0" borderId="5" xfId="0" applyFont="1" applyBorder="1" applyAlignment="1">
      <alignment vertical="center" wrapText="1"/>
    </xf>
    <xf numFmtId="0" fontId="10" fillId="39" borderId="4" xfId="0" applyFont="1" applyFill="1" applyBorder="1" applyAlignment="1">
      <alignment vertical="center" wrapText="1"/>
    </xf>
    <xf numFmtId="0" fontId="3" fillId="39" borderId="4" xfId="0" applyFont="1" applyFill="1" applyBorder="1" applyAlignment="1">
      <alignment vertical="center" wrapText="1"/>
    </xf>
    <xf numFmtId="0" fontId="3" fillId="39" borderId="4" xfId="0" applyFont="1" applyFill="1" applyBorder="1" applyAlignment="1">
      <alignment wrapText="1"/>
    </xf>
    <xf numFmtId="0" fontId="5" fillId="39" borderId="4" xfId="0" applyFont="1" applyFill="1" applyBorder="1" applyAlignment="1">
      <alignment vertical="center" wrapText="1"/>
    </xf>
    <xf numFmtId="0" fontId="11" fillId="0" borderId="19" xfId="0" applyFont="1" applyBorder="1" applyAlignment="1">
      <alignment vertical="center" wrapText="1"/>
    </xf>
    <xf numFmtId="0" fontId="10" fillId="0" borderId="3" xfId="0" applyFont="1" applyBorder="1" applyAlignment="1">
      <alignment vertical="center" wrapText="1"/>
    </xf>
    <xf numFmtId="0" fontId="5" fillId="0" borderId="3" xfId="0" applyFont="1" applyBorder="1" applyAlignment="1">
      <alignment vertical="center" wrapText="1"/>
    </xf>
    <xf numFmtId="0" fontId="10" fillId="39" borderId="3" xfId="0" applyFont="1" applyFill="1" applyBorder="1" applyAlignment="1">
      <alignment horizontal="left" vertical="center" wrapText="1"/>
    </xf>
    <xf numFmtId="0" fontId="10" fillId="39" borderId="15" xfId="0" applyFont="1" applyFill="1" applyBorder="1" applyAlignment="1">
      <alignment vertical="center" wrapText="1"/>
    </xf>
    <xf numFmtId="0" fontId="1" fillId="7" borderId="5" xfId="0" applyFont="1" applyFill="1" applyBorder="1" applyAlignment="1">
      <alignment horizontal="left" wrapText="1"/>
    </xf>
    <xf numFmtId="0" fontId="3" fillId="0" borderId="5" xfId="0" applyFont="1" applyBorder="1" applyAlignment="1">
      <alignment horizontal="left" wrapText="1"/>
    </xf>
    <xf numFmtId="0" fontId="3" fillId="0" borderId="5" xfId="0" applyFont="1" applyBorder="1" applyAlignment="1">
      <alignment wrapText="1"/>
    </xf>
    <xf numFmtId="0" fontId="3" fillId="0" borderId="19" xfId="0" applyFont="1" applyBorder="1" applyAlignment="1">
      <alignment horizontal="left" wrapText="1"/>
    </xf>
    <xf numFmtId="168" fontId="3" fillId="0" borderId="3" xfId="44" applyNumberFormat="1" applyFont="1" applyBorder="1" applyAlignment="1">
      <alignment horizontal="right"/>
    </xf>
    <xf numFmtId="168" fontId="3" fillId="0" borderId="3" xfId="0" applyNumberFormat="1" applyFont="1" applyBorder="1" applyAlignment="1">
      <alignment horizontal="right"/>
    </xf>
    <xf numFmtId="0" fontId="3" fillId="0" borderId="3" xfId="0" applyFont="1" applyBorder="1" applyAlignment="1" applyProtection="1">
      <alignment horizontal="right"/>
      <protection locked="0"/>
    </xf>
    <xf numFmtId="0" fontId="3" fillId="0" borderId="3" xfId="0" applyFont="1" applyBorder="1" applyAlignment="1">
      <alignment vertical="center"/>
    </xf>
    <xf numFmtId="2" fontId="3" fillId="0" borderId="4" xfId="0" applyNumberFormat="1" applyFont="1" applyBorder="1" applyAlignment="1">
      <alignment horizontal="left"/>
    </xf>
    <xf numFmtId="0" fontId="3" fillId="0" borderId="3" xfId="0" applyFont="1" applyBorder="1" applyAlignment="1">
      <alignment horizontal="left"/>
    </xf>
    <xf numFmtId="2" fontId="3" fillId="0" borderId="3" xfId="0" applyNumberFormat="1" applyFont="1" applyBorder="1" applyAlignment="1">
      <alignment horizontal="left"/>
    </xf>
    <xf numFmtId="2" fontId="3" fillId="0" borderId="3" xfId="0" applyNumberFormat="1" applyFont="1" applyBorder="1" applyAlignment="1">
      <alignment horizontal="left" wrapText="1"/>
    </xf>
    <xf numFmtId="0" fontId="3" fillId="0" borderId="3" xfId="0" applyFont="1" applyBorder="1" applyAlignment="1">
      <alignment horizontal="left" wrapText="1"/>
    </xf>
    <xf numFmtId="2" fontId="3" fillId="0" borderId="15" xfId="0" applyNumberFormat="1" applyFont="1" applyBorder="1" applyAlignment="1">
      <alignment horizontal="left"/>
    </xf>
    <xf numFmtId="14" fontId="3" fillId="0" borderId="3" xfId="0" applyNumberFormat="1" applyFont="1" applyBorder="1" applyAlignment="1">
      <alignment horizontal="left" vertical="top"/>
    </xf>
    <xf numFmtId="20" fontId="3" fillId="0" borderId="3" xfId="0" applyNumberFormat="1" applyFont="1" applyBorder="1" applyAlignment="1">
      <alignment horizontal="left" vertical="top"/>
    </xf>
    <xf numFmtId="173" fontId="3" fillId="0" borderId="3" xfId="0" applyNumberFormat="1" applyFont="1" applyBorder="1" applyAlignment="1">
      <alignment horizontal="left" vertical="top"/>
    </xf>
    <xf numFmtId="0" fontId="3" fillId="0" borderId="15" xfId="0" applyFont="1" applyBorder="1" applyAlignment="1">
      <alignment horizontal="left" vertical="top"/>
    </xf>
    <xf numFmtId="0" fontId="3" fillId="0" borderId="5" xfId="0" applyFont="1" applyBorder="1" applyAlignment="1">
      <alignment horizontal="left" vertical="center" wrapText="1"/>
    </xf>
    <xf numFmtId="0" fontId="3" fillId="0" borderId="19" xfId="0" applyFont="1" applyBorder="1" applyAlignment="1">
      <alignment horizontal="left" vertical="center" wrapText="1"/>
    </xf>
    <xf numFmtId="2" fontId="10" fillId="0" borderId="3" xfId="0" applyNumberFormat="1" applyFont="1" applyBorder="1" applyAlignment="1">
      <alignment horizontal="left" vertical="center"/>
    </xf>
    <xf numFmtId="22" fontId="3" fillId="0" borderId="3" xfId="0" applyNumberFormat="1" applyFont="1" applyBorder="1" applyAlignment="1">
      <alignment horizontal="left" vertical="center"/>
    </xf>
    <xf numFmtId="173" fontId="3" fillId="0" borderId="3" xfId="0" applyNumberFormat="1" applyFont="1" applyBorder="1" applyAlignment="1">
      <alignment horizontal="left" vertical="center"/>
    </xf>
    <xf numFmtId="1" fontId="3" fillId="0" borderId="3" xfId="0" applyNumberFormat="1" applyFont="1" applyBorder="1" applyAlignment="1">
      <alignment horizontal="left" vertical="center"/>
    </xf>
    <xf numFmtId="1" fontId="3" fillId="0" borderId="18" xfId="43" applyNumberFormat="1" applyFont="1" applyBorder="1" applyAlignment="1">
      <alignment horizontal="left" vertical="top"/>
    </xf>
    <xf numFmtId="1" fontId="3" fillId="0" borderId="4" xfId="43" applyNumberFormat="1" applyFont="1" applyBorder="1" applyAlignment="1">
      <alignment horizontal="left" vertical="top"/>
    </xf>
    <xf numFmtId="173" fontId="3" fillId="0" borderId="3" xfId="43" applyNumberFormat="1" applyFont="1" applyBorder="1" applyAlignment="1">
      <alignment horizontal="left" vertical="top"/>
    </xf>
    <xf numFmtId="1" fontId="3" fillId="0" borderId="15" xfId="43" applyNumberFormat="1" applyFont="1" applyBorder="1" applyAlignment="1">
      <alignment horizontal="left" vertical="top"/>
    </xf>
    <xf numFmtId="170" fontId="3" fillId="0" borderId="3" xfId="0" applyNumberFormat="1" applyFont="1" applyBorder="1" applyAlignment="1">
      <alignment horizontal="left" vertical="top"/>
    </xf>
    <xf numFmtId="171" fontId="10" fillId="0" borderId="3" xfId="0" applyNumberFormat="1" applyFont="1" applyBorder="1" applyAlignment="1">
      <alignment horizontal="left" vertical="center"/>
    </xf>
    <xf numFmtId="0" fontId="3" fillId="0" borderId="3" xfId="0" applyFont="1" applyBorder="1"/>
    <xf numFmtId="2" fontId="3" fillId="0" borderId="3" xfId="0" applyNumberFormat="1" applyFont="1" applyBorder="1" applyAlignment="1">
      <alignment horizontal="left" vertical="top"/>
    </xf>
    <xf numFmtId="1" fontId="3" fillId="0" borderId="3" xfId="0" applyNumberFormat="1" applyFont="1" applyBorder="1" applyAlignment="1">
      <alignment horizontal="left" vertical="top"/>
    </xf>
    <xf numFmtId="3" fontId="3" fillId="0" borderId="3" xfId="0" applyNumberFormat="1" applyFont="1" applyBorder="1" applyAlignment="1">
      <alignment horizontal="left" vertical="top"/>
    </xf>
    <xf numFmtId="22" fontId="3" fillId="0" borderId="3" xfId="0" applyNumberFormat="1" applyFont="1" applyBorder="1" applyAlignment="1">
      <alignment horizontal="left" vertical="top"/>
    </xf>
    <xf numFmtId="0" fontId="3" fillId="0" borderId="18" xfId="0" applyFont="1" applyBorder="1" applyAlignment="1">
      <alignment horizontal="left" vertical="center"/>
    </xf>
    <xf numFmtId="164" fontId="3" fillId="0" borderId="19" xfId="0" applyNumberFormat="1" applyFont="1" applyBorder="1" applyAlignment="1">
      <alignment horizontal="left" vertical="center"/>
    </xf>
    <xf numFmtId="0" fontId="3" fillId="0" borderId="21" xfId="0" applyFont="1" applyBorder="1" applyAlignment="1">
      <alignment horizontal="left" vertical="top"/>
    </xf>
    <xf numFmtId="0" fontId="3" fillId="0" borderId="22" xfId="0" applyFont="1" applyBorder="1" applyAlignment="1">
      <alignment horizontal="left" vertical="top"/>
    </xf>
    <xf numFmtId="16" fontId="3" fillId="0" borderId="5" xfId="0" applyNumberFormat="1" applyFont="1" applyBorder="1" applyAlignment="1">
      <alignment horizontal="left" vertical="top"/>
    </xf>
    <xf numFmtId="1" fontId="3" fillId="0" borderId="4" xfId="0" applyNumberFormat="1" applyFont="1" applyBorder="1" applyAlignment="1">
      <alignment horizontal="left" vertical="top"/>
    </xf>
    <xf numFmtId="164" fontId="3" fillId="0" borderId="19" xfId="0" applyNumberFormat="1" applyFont="1" applyBorder="1" applyAlignment="1">
      <alignment horizontal="left" vertical="top"/>
    </xf>
    <xf numFmtId="1" fontId="3" fillId="0" borderId="15" xfId="0" applyNumberFormat="1" applyFont="1" applyBorder="1" applyAlignment="1">
      <alignment horizontal="left" vertical="top"/>
    </xf>
    <xf numFmtId="0" fontId="5" fillId="0" borderId="5" xfId="0" applyFont="1" applyBorder="1" applyAlignment="1">
      <alignment horizontal="left" vertical="top"/>
    </xf>
    <xf numFmtId="0" fontId="5" fillId="0" borderId="19" xfId="0" applyFont="1" applyBorder="1" applyAlignment="1">
      <alignment horizontal="left" vertical="top"/>
    </xf>
    <xf numFmtId="0" fontId="5" fillId="0" borderId="3" xfId="0" applyFont="1" applyBorder="1" applyAlignment="1">
      <alignment horizontal="left" vertical="top"/>
    </xf>
    <xf numFmtId="14" fontId="3" fillId="0" borderId="15" xfId="0" applyNumberFormat="1" applyFont="1" applyBorder="1" applyAlignment="1">
      <alignment horizontal="left" vertical="top"/>
    </xf>
    <xf numFmtId="0" fontId="2" fillId="41" borderId="17" xfId="0" applyFont="1" applyFill="1" applyBorder="1" applyAlignment="1">
      <alignment horizontal="center" vertical="center" wrapText="1"/>
    </xf>
    <xf numFmtId="0" fontId="2" fillId="41" borderId="2" xfId="0" applyFont="1" applyFill="1" applyBorder="1" applyAlignment="1">
      <alignment horizontal="center" vertical="center" wrapText="1"/>
    </xf>
    <xf numFmtId="0" fontId="2" fillId="41" borderId="18" xfId="0" applyFont="1" applyFill="1" applyBorder="1" applyAlignment="1">
      <alignment horizontal="center" vertical="center" wrapText="1"/>
    </xf>
    <xf numFmtId="0" fontId="2" fillId="41" borderId="17" xfId="0" applyFont="1" applyFill="1" applyBorder="1" applyAlignment="1">
      <alignment horizontal="center" vertical="center"/>
    </xf>
    <xf numFmtId="0" fontId="2" fillId="41" borderId="2" xfId="0" applyFont="1" applyFill="1" applyBorder="1" applyAlignment="1">
      <alignment horizontal="center" vertical="center"/>
    </xf>
    <xf numFmtId="0" fontId="2" fillId="41" borderId="18" xfId="0" applyFont="1" applyFill="1" applyBorder="1" applyAlignment="1">
      <alignment horizontal="center" vertical="center"/>
    </xf>
    <xf numFmtId="0" fontId="2" fillId="41" borderId="17" xfId="0" applyFont="1" applyFill="1" applyBorder="1" applyAlignment="1">
      <alignment horizontal="left" vertical="center" wrapText="1"/>
    </xf>
    <xf numFmtId="0" fontId="2" fillId="41" borderId="2" xfId="0" applyFont="1" applyFill="1" applyBorder="1" applyAlignment="1">
      <alignment horizontal="left" vertical="center" wrapText="1"/>
    </xf>
    <xf numFmtId="0" fontId="2" fillId="41" borderId="18" xfId="0" applyFont="1" applyFill="1" applyBorder="1" applyAlignment="1">
      <alignment horizontal="left" vertical="center" wrapText="1"/>
    </xf>
    <xf numFmtId="0" fontId="2" fillId="41" borderId="2" xfId="0" applyFont="1" applyFill="1" applyBorder="1" applyAlignment="1" applyProtection="1">
      <alignment horizontal="center" vertical="center" wrapText="1"/>
      <protection locked="0"/>
    </xf>
    <xf numFmtId="0" fontId="2" fillId="41" borderId="22" xfId="0" applyFont="1" applyFill="1" applyBorder="1" applyAlignment="1">
      <alignment horizontal="center" vertical="center" wrapText="1"/>
    </xf>
    <xf numFmtId="2" fontId="2" fillId="41" borderId="2" xfId="0" applyNumberFormat="1" applyFont="1" applyFill="1" applyBorder="1" applyAlignment="1">
      <alignment horizontal="center" vertical="center" wrapText="1"/>
    </xf>
    <xf numFmtId="2" fontId="2" fillId="41" borderId="18" xfId="0" applyNumberFormat="1" applyFont="1" applyFill="1" applyBorder="1" applyAlignment="1">
      <alignment horizontal="center" vertical="center" wrapText="1"/>
    </xf>
    <xf numFmtId="0" fontId="2" fillId="41" borderId="21" xfId="0" applyFont="1" applyFill="1" applyBorder="1" applyAlignment="1">
      <alignment horizontal="center" vertical="center" wrapText="1"/>
    </xf>
    <xf numFmtId="2" fontId="2" fillId="41" borderId="22" xfId="0" applyNumberFormat="1" applyFont="1" applyFill="1" applyBorder="1" applyAlignment="1">
      <alignment horizontal="center" vertical="center" wrapText="1"/>
    </xf>
    <xf numFmtId="0" fontId="2" fillId="41" borderId="20" xfId="0" applyFont="1" applyFill="1" applyBorder="1" applyAlignment="1">
      <alignment horizontal="center" vertical="center" wrapText="1"/>
    </xf>
    <xf numFmtId="0" fontId="2" fillId="41" borderId="21" xfId="0" applyFont="1" applyFill="1" applyBorder="1" applyAlignment="1">
      <alignment horizontal="center" vertical="center"/>
    </xf>
    <xf numFmtId="171" fontId="2" fillId="41" borderId="2" xfId="0" applyNumberFormat="1" applyFont="1" applyFill="1" applyBorder="1" applyAlignment="1">
      <alignment horizontal="center" vertical="center" wrapText="1"/>
    </xf>
    <xf numFmtId="0" fontId="4" fillId="2" borderId="16" xfId="0" applyFont="1" applyFill="1" applyBorder="1" applyAlignment="1">
      <alignment horizontal="center" vertical="center"/>
    </xf>
  </cellXfs>
  <cellStyles count="48">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xfId="44"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rmal 3" xfId="46" xr:uid="{DD90BA3C-0969-4468-B3F2-4E5CA1C30CA7}"/>
    <cellStyle name="Note" xfId="16" builtinId="10" customBuiltin="1"/>
    <cellStyle name="Output" xfId="11" builtinId="21" customBuiltin="1"/>
    <cellStyle name="Percent" xfId="47" builtinId="5"/>
    <cellStyle name="Percent 2" xfId="45" xr:uid="{4372FD1D-B96F-40FE-A6F3-6BA59325A78E}"/>
    <cellStyle name="Title" xfId="2" builtinId="15" customBuiltin="1"/>
    <cellStyle name="Total" xfId="18" builtinId="25" customBuiltin="1"/>
    <cellStyle name="Warning Text" xfId="15" builtinId="11" customBuiltin="1"/>
  </cellStyles>
  <dxfs count="282">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Times New Roman"/>
        <family val="1"/>
        <scheme val="none"/>
      </font>
      <numFmt numFmtId="1" formatCode="0"/>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73" formatCode="0.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25" formatCode="h:mm"/>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30" formatCode="@"/>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m/d/yy\ h:mm;@"/>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27" formatCode="m/d/yyyy\ h:mm"/>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3" formatCode="#,##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3" formatCode="#,##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3" formatCode="#,##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3" formatCode="#,##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3" formatCode="#,##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 formatCode="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73" formatCode="0.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70" formatCode="h:mm;@"/>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70" formatCode="h:mm;@"/>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2" formatCode="0.0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2" formatCode="0.0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171" formatCode="0.00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 formatCode="0"/>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73" formatCode="0.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25" formatCode="h:mm"/>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 formatCode="0"/>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73" formatCode="0.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25" formatCode="h:mm"/>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25" formatCode="h:mm"/>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73" formatCode="0.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25" formatCode="h:mm"/>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27" formatCode="m/d/yyyy\ h:mm"/>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25" formatCode="h:mm"/>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 formatCode="0.0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 formatCode="0.0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73" formatCode="0.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25" formatCode="h:mm"/>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2" formatCode="0.00"/>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2" formatCode="0.00"/>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2" formatCode="0.00"/>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2" formatCode="0.00"/>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Times New Roman"/>
        <family val="1"/>
        <scheme val="none"/>
      </font>
      <alignment horizontal="left"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rgb="FF000000"/>
        <name val="Times New Roman"/>
        <family val="1"/>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rgb="FF0981A1"/>
        </patternFill>
      </fill>
    </dxf>
    <dxf>
      <font>
        <b val="0"/>
        <i val="0"/>
        <strike val="0"/>
        <condense val="0"/>
        <extend val="0"/>
        <outline val="0"/>
        <shadow val="0"/>
        <u val="none"/>
        <vertAlign val="baseline"/>
        <sz val="12"/>
        <color theme="1"/>
        <name val="Times New Roman"/>
        <family val="1"/>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rgb="FF0981A1"/>
        </patternFill>
      </fill>
    </dxf>
    <dxf>
      <font>
        <b val="0"/>
        <i val="0"/>
        <strike val="0"/>
        <condense val="0"/>
        <extend val="0"/>
        <outline val="0"/>
        <shadow val="0"/>
        <u val="none"/>
        <vertAlign val="baseline"/>
        <sz val="12"/>
        <color theme="1"/>
        <name val="Times New Roman"/>
        <family val="1"/>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rgb="FF0981A1"/>
        </patternFill>
      </fill>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Custom" pivot="0" count="0" xr9:uid="{9BB953C8-66CF-4783-ABD1-388973085CA0}"/>
  </tableStyles>
  <colors>
    <mruColors>
      <color rgb="FF0981A1"/>
      <color rgb="FF0082AA"/>
      <color rgb="FFFFF2CC"/>
      <color rgb="FFFF33CC"/>
      <color rgb="FFFFCD2F"/>
      <color rgb="FF75DBFF"/>
      <color rgb="FFD1BCDA"/>
      <color rgb="FFE7DCEC"/>
      <color rgb="FFB3EBFF"/>
      <color rgb="FFE6A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6B2BA3-D263-4E23-8FF8-320287CAB29B}" name="1. Instructions_$A$3" displayName="_1._Instructions__A_3" ref="A3:D7" totalsRowShown="0" headerRowDxfId="281" headerRowBorderDxfId="280" tableBorderDxfId="279" totalsRowBorderDxfId="278">
  <autoFilter ref="A3:D7" xr:uid="{FF6B2BA3-D263-4E23-8FF8-320287CAB29B}"/>
  <tableColumns count="4">
    <tableColumn id="1" xr3:uid="{6252A56A-19F2-4871-B433-80B95F9F1D41}" name="Utility"/>
    <tableColumn id="2" xr3:uid="{6C69FA71-95D6-4141-8EBB-3E36219C6DD1}" name="Event Name/ Date of De-energization"/>
    <tableColumn id="3" xr3:uid="{92EBA755-DA39-4B22-B13B-1A3337461C5C}" name="Beginning"/>
    <tableColumn id="4" xr3:uid="{A1173B78-7213-4A6A-983B-CA4234C3618D}" name="End"/>
  </tableColumns>
  <tableStyleInfo name="Custom"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EE1967C-038E-4D9C-B345-3D3CF2FE4F7D}" name="10.Distribution_$A$4" displayName="_10.Distribution__A_4" ref="A4:R32" totalsRowShown="0" headerRowDxfId="178" dataDxfId="176" headerRowBorderDxfId="177" tableBorderDxfId="175" totalsRowBorderDxfId="174">
  <autoFilter ref="A4:R32" xr:uid="{3EE1967C-038E-4D9C-B345-3D3CF2FE4F7D}"/>
  <tableColumns count="18">
    <tableColumn id="1" xr3:uid="{63AECC58-74DA-4538-A557-E1DDF1871470}" name="Event Name" dataDxfId="173"/>
    <tableColumn id="2" xr3:uid="{6438C5EE-AED2-4E79-B52E-329EB117270B}" name="Circuit Name" dataDxfId="172"/>
    <tableColumn id="3" xr3:uid="{6BF1BF68-D852-4BB9-A3BA-C3E4B81A3C2C}" name="Tribe" dataDxfId="171"/>
    <tableColumn id="4" xr3:uid="{8AFE6D48-73AF-4F9D-ACB7-F84FF166412C}" name="County" dataDxfId="170"/>
    <tableColumn id="5" xr3:uid="{39A09EDD-215D-4D7E-A245-84B16363F924}" name="Line miles of circuit*" dataDxfId="169"/>
    <tableColumn id="6" xr3:uid="{EEA6849F-463F-447A-A66A-D526E0441FAB}" name="Line miles of circuit in HFTD Tiers 2 and 3" dataDxfId="168"/>
    <tableColumn id="7" xr3:uid="{6ED7A30C-F617-403F-98F2-FA5B922B1492}" name="Date De-energized" dataDxfId="167"/>
    <tableColumn id="8" xr3:uid="{30F6C294-8B30-4DF5-842D-905405967369}" name="Time De-energized (24-hr. clock)" dataDxfId="166"/>
    <tableColumn id="9" xr3:uid="{57FC183F-AD09-4BE9-BD02-4067940BCE29}" name="“All Clear” declaration date/time" dataDxfId="165"/>
    <tableColumn id="10" xr3:uid="{6C0D2EED-8310-446C-A8A1-31C8BD1AE82B}" name="Date Re-energized" dataDxfId="164"/>
    <tableColumn id="11" xr3:uid="{C37C9BA1-253B-456A-B9B9-1130C9A26382}" name="Time Re-energized (24-hr. clock)" dataDxfId="163"/>
    <tableColumn id="12" xr3:uid="{849A2A4D-5019-46EE-841D-F1330FA8FE8D}" name="Total Days De-energized (fractions in tenths)" dataDxfId="162"/>
    <tableColumn id="13" xr3:uid="{E3834D50-CA28-4804-BE96-8C5284AE4A1F}" name="Total Hours De-energized (Integer)" dataDxfId="161"/>
    <tableColumn id="14" xr3:uid="{6CE6C435-3E7A-48A7-BE6E-9A9FA83D58E8}" name="Total customers de-energized" dataDxfId="160"/>
    <tableColumn id="15" xr3:uid="{D4A8BAF0-B7E9-4386-9616-D0C409F58F53}" name="Residential customers de-energized" dataDxfId="159"/>
    <tableColumn id="16" xr3:uid="{323C3E12-0770-4A4B-87D2-4029BE51341E}" name="Commercial/Industrial customers de-energized" dataDxfId="158"/>
    <tableColumn id="17" xr3:uid="{7638BAED-DCE6-4006-8A87-27D152E0A8EC}" name="Medical Baseline (MBL) customers de-energized" dataDxfId="157"/>
    <tableColumn id="18" xr3:uid="{D7478C88-44E2-4D0E-88E6-383949194A63}" name="AFN other than MBL customers de-energized" dataDxfId="156"/>
  </tableColumns>
  <tableStyleInfo name="Custom"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3750F5E-7406-4625-9962-09ABECFA06A4}" name="12.Counties_$A$3" displayName="_12.Counties__A_3" ref="A3:I13" totalsRowShown="0" headerRowDxfId="155" dataDxfId="153" headerRowBorderDxfId="154" tableBorderDxfId="152">
  <autoFilter ref="A3:I13" xr:uid="{23750F5E-7406-4625-9962-09ABECFA06A4}"/>
  <tableColumns count="9">
    <tableColumn id="1" xr3:uid="{0AFFC691-5766-4D41-921F-81FDBA2A09B3}" name="Event Name" dataDxfId="151"/>
    <tableColumn id="2" xr3:uid="{6A4232AF-247A-4E90-A4A2-277EE918BD50}" name="County" dataDxfId="150"/>
    <tableColumn id="3" xr3:uid="{EAB537A2-DBD9-4482-9EEF-62430EF79AE1}" name="Number of Customers De-energized" dataDxfId="149"/>
    <tableColumn id="4" xr3:uid="{9292AEE2-6AC8-4A2D-95A4-77F6DD62AD00}" name="Beginning Date De-energized" dataDxfId="148"/>
    <tableColumn id="5" xr3:uid="{566BEA4D-EFAF-4D53-8CE9-49AC7CB8363D}" name="Beginning Time De-energized (24-hr. clock)" dataDxfId="147"/>
    <tableColumn id="6" xr3:uid="{CF9AAAF8-63CA-491E-8C6B-E3F13962B770}" name="Ending Date Re-energized" dataDxfId="146"/>
    <tableColumn id="7" xr3:uid="{027ADB30-7E8E-4B9B-9171-2376A2A988B5}" name="Ending Time Re-energized (24-hr. clock)" dataDxfId="145"/>
    <tableColumn id="8" xr3:uid="{D68076B8-1A19-4779-A3AC-454BCAC61D33}" name="Total Maximum Days De-energized (fractions in tenths)" dataDxfId="144" dataCellStyle="Comma"/>
    <tableColumn id="9" xr3:uid="{8509E3D3-CD1B-40F8-A2DA-8212D7CC38FE}" name="Total Maximum Hours De-energized (Integer)" dataDxfId="143" dataCellStyle="Comma"/>
  </tableColumns>
  <tableStyleInfo name="Custom"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31DD102-E250-4A8C-9245-63838FFA1EA1}" name="13.Tribes_$A$3" displayName="_13.Tribes__A_3" ref="A3:I5" totalsRowShown="0" headerRowDxfId="142" dataDxfId="141" tableBorderDxfId="140">
  <autoFilter ref="A3:I5" xr:uid="{D31DD102-E250-4A8C-9245-63838FFA1EA1}"/>
  <tableColumns count="9">
    <tableColumn id="1" xr3:uid="{DC6A53E2-3A2A-4D33-9D01-21F10F9561B2}" name="Event Name" dataDxfId="139"/>
    <tableColumn id="2" xr3:uid="{23D88010-D3C7-4B47-9833-FCBF4E15CA2C}" name="Tribe" dataDxfId="138"/>
    <tableColumn id="3" xr3:uid="{6BB0C1F4-34D0-4992-BA88-43DBDC5BF913}" name="Number of Customers De-energized" dataDxfId="137"/>
    <tableColumn id="4" xr3:uid="{82F6299A-F71F-4675-A011-ADFCAF27C30E}" name="Beginning Date De-energized" dataDxfId="136"/>
    <tableColumn id="5" xr3:uid="{554025AE-BE2C-4F65-AEEE-051BD0834FB9}" name="Beginning Time De-energized (24-hr. clock)"/>
    <tableColumn id="6" xr3:uid="{F6245B62-4752-444C-BA0C-3B3B63086B63}" name="Ending Date Re-energized" dataDxfId="135"/>
    <tableColumn id="7" xr3:uid="{7287C690-1B24-473F-B500-750FBA19BDFB}" name="Ending Time Re-energized (24-hr. clock)" dataDxfId="134"/>
    <tableColumn id="8" xr3:uid="{808F2D5D-7550-46D3-87DC-E1E980EE050A}" name="Total Maximum Days De-energized (fractions in tenths)" dataDxfId="133"/>
    <tableColumn id="9" xr3:uid="{F57BE18E-E1CF-4BC4-86EA-8334EB9E18D6}" name="Total Maximum Hours De-energized (Integer)" dataDxfId="132" dataCellStyle="Comma"/>
  </tableColumns>
  <tableStyleInfo name="Custom"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73C5B35-68D8-49FA-B88E-AC1FC658400C}" name="15.Backup Power Resources_$A$3" displayName="_15.Backup_Power_Resources__A_3" ref="A3:O98" totalsRowShown="0" headerRowDxfId="131" dataDxfId="129" headerRowBorderDxfId="130" tableBorderDxfId="128" totalsRowBorderDxfId="127">
  <autoFilter ref="A3:O98" xr:uid="{E73C5B35-68D8-49FA-B88E-AC1FC658400C}"/>
  <tableColumns count="15">
    <tableColumn id="1" xr3:uid="{99C5FDA1-25B1-4938-9ED1-356A27D35BBD}" name="Event" dataDxfId="126"/>
    <tableColumn id="2" xr3:uid="{C61F3A07-A130-4FF6-A133-494C4144B53F}" name="Generator Type" dataDxfId="125"/>
    <tableColumn id="3" xr3:uid="{099B9922-5CFE-4C08-975E-04CA8F9CFCF7}" name="Size (MW)" dataDxfId="124"/>
    <tableColumn id="4" xr3:uid="{CD04BA50-2551-4266-8071-A6E22DFA4291}" name="Run Time (Hrs.)" dataDxfId="123"/>
    <tableColumn id="5" xr3:uid="{973322B7-BBF0-4896-991A-4C408E277122}" name="Fuel Type" dataDxfId="122"/>
    <tableColumn id="6" xr3:uid="{E360EC9E-5749-4496-938C-A846FEC7257C}" name="Description" dataDxfId="121"/>
    <tableColumn id="7" xr3:uid="{4A45204C-820D-49CF-BB74-54EFDACB25E5}" name="Pre-Staged at Use Site_x000a_(Yes/No)" dataDxfId="120"/>
    <tableColumn id="8" xr3:uid="{266CF5DF-657E-47DF-9162-585CC0A37EC2}" name="Located Off-Site (Yes/No)" dataDxfId="119"/>
    <tableColumn id="9" xr3:uid="{E3F10AEE-5541-46AA-8BDC-183E7444F1A3}" name="Off-Site Location Lat/Long Address" dataDxfId="118"/>
    <tableColumn id="10" xr3:uid="{7BF5FACB-3461-4281-B615-5A50EDC01E64}" name="Assigned to Customer Name" dataDxfId="117"/>
    <tableColumn id="11" xr3:uid="{1E5C16C9-7EB9-4301-93EA-DBC87A934BE5}" name="Type of Customer" dataDxfId="116"/>
    <tableColumn id="12" xr3:uid="{3238EA7A-5C52-4C65-BACC-77DC619510F9}" name="Customer County or Tribe" dataDxfId="115"/>
    <tableColumn id="13" xr3:uid="{5AE5E83F-2F69-459B-A281-B5C6A6AFB270}" name="Duration of Operation (Hours)" dataDxfId="114"/>
    <tableColumn id="14" xr3:uid="{0BB1863E-9E27-4653-A8C3-6B577562065B}" name="Reason Deployed" dataDxfId="113"/>
    <tableColumn id="15" xr3:uid="{48B21182-9415-43CB-AB14-49D926991835}" name="PG&amp;E Remarks" dataDxfId="112"/>
  </tableColumns>
  <tableStyleInfo name="Custom"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191C4D7-B917-4A30-8321-6196C959A78D}" name="16.Mitigation_$A$4" displayName="_16.Mitigation__A_4" ref="A4:T24" totalsRowShown="0" headerRowDxfId="111" dataDxfId="110" tableBorderDxfId="109">
  <autoFilter ref="A4:T24" xr:uid="{5191C4D7-B917-4A30-8321-6196C959A78D}"/>
  <tableColumns count="20">
    <tableColumn id="1" xr3:uid="{B38204DB-573A-4F74-B426-D18503E00E4B}" name="Event Name" dataDxfId="108"/>
    <tableColumn id="2" xr3:uid="{8A0B2F8F-7524-44CD-B7BC-28B6ECCE570E}" name="Circuit Name" dataDxfId="107"/>
    <tableColumn id="3" xr3:uid="{F7196CCB-3831-4DAA-B326-5D97E05E4258}" name="County or Tribe" dataDxfId="106"/>
    <tableColumn id="4" xr3:uid="{A9FA5E3C-98C7-4168-A928-E27B5E0EDAB0}" name="Line miles of circuit*" dataDxfId="105"/>
    <tableColumn id="5" xr3:uid="{974F842D-577C-4BC0-ADAF-36D088C4FE93}" name="Line miles of circuit in HFTD Tiers 2 and 3" dataDxfId="104"/>
    <tableColumn id="6" xr3:uid="{7557476D-0951-4DF8-A5BC-5C30335A3D2B}" name="Type of Mitigation Deployed" dataDxfId="103"/>
    <tableColumn id="7" xr3:uid="{29B55614-B7CD-46DA-9670-0629DCEE6C84}" name="Date Mitigation Deployed " dataDxfId="102"/>
    <tableColumn id="8" xr3:uid="{B0BB228C-F919-45F7-AE94-105240DB8FF6}" name="Time Mitigation Deployed (24-hr. clock)" dataDxfId="101"/>
    <tableColumn id="9" xr3:uid="{35FC462F-55A1-47C8-BF74-861EF2BF4950}" name="Date Resume Normal Operations (back on grid)" dataDxfId="100"/>
    <tableColumn id="10" xr3:uid="{A2A7CE62-D26A-4638-B8E8-8A8A49338527}" name="Time Resume Normal Operations (24-hr. clock)" dataDxfId="99"/>
    <tableColumn id="11" xr3:uid="{AACD91C1-FA54-425A-AF00-348729605216}" name="Total Days Mitigation In Use (fractions in tenths)" dataDxfId="98"/>
    <tableColumn id="12" xr3:uid="{A5546AB7-4CE8-44EA-8914-CB6A8112B9D7}" name="Total Hours Mitigation In Use (Integer)" dataDxfId="97"/>
    <tableColumn id="13" xr3:uid="{ED1398F9-E35E-470D-B607-F40D5FE2400D}" name="Total customers NOT de-energized" dataDxfId="96"/>
    <tableColumn id="14" xr3:uid="{AC0CF0F0-1B0D-406C-B0EC-80C29C665FFF}" name="Residential customers NOT  de-energized" dataDxfId="95"/>
    <tableColumn id="15" xr3:uid="{B8758BD7-5E6B-4A84-B1C3-31FC591D74B9}" name="Commercial/Industrial customers NOT de-energized" dataDxfId="94"/>
    <tableColumn id="16" xr3:uid="{6DF60371-2A6B-4BF7-83A5-DFAD78C7D9C4}" name="Medical Baseline (MBL) customers NOT de-energized" dataDxfId="93"/>
    <tableColumn id="17" xr3:uid="{F57601B9-03E0-407A-89BC-B6E99CDA3CE0}" name="AFN other than MBL customers NOT de-energized" dataDxfId="92"/>
    <tableColumn id="18" xr3:uid="{3CED7AC2-A005-43D7-87A9-527918806CF8}" name="Circuit “All Clear” declaration date/time" dataDxfId="91"/>
    <tableColumn id="19" xr3:uid="{DE85A135-3A54-4EDD-8F73-729CF507B7F1}" name="Circuit Restoration date/time" dataDxfId="90"/>
    <tableColumn id="20" xr3:uid="{7EFC310B-C635-4462-B7AC-C21D97572498}" name="PG&amp;E Remarks" dataDxfId="89"/>
  </tableColumns>
  <tableStyleInfo name="Custom"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E9E7FF5-ADEB-43E7-BBAA-5F2A8B54D91E}" name="17.CRCs_$A$3" displayName="_17.CRCs__A_3" ref="A3:S20" totalsRowShown="0" headerRowDxfId="88" headerRowBorderDxfId="87" tableBorderDxfId="86">
  <autoFilter ref="A3:S20" xr:uid="{1E9E7FF5-ADEB-43E7-BBAA-5F2A8B54D91E}"/>
  <tableColumns count="19">
    <tableColumn id="1" xr3:uid="{EBECB376-9242-4E0D-A96C-3EA6523FF906}" name="Event Name" dataDxfId="85"/>
    <tableColumn id="2" xr3:uid="{8FEAA84B-DE9B-48E8-95D6-61CAE07CB400}" name="CRC Location" dataDxfId="84"/>
    <tableColumn id="3" xr3:uid="{BA88A67B-ECAB-48A5-BE60-C5B225F5F132}" name="County or Tribe" dataDxfId="83"/>
    <tableColumn id="4" xr3:uid="{44E62AD5-C07A-4E85-9438-A0A9E5F25A93}" name="Radius Served by the CRC (approximate distance in miles)1" dataDxfId="82"/>
    <tableColumn id="5" xr3:uid="{4519E3B1-020D-4433-BDB5-8A0CC8B58209}" name="Date Service Area De-energized" dataDxfId="81"/>
    <tableColumn id="6" xr3:uid="{1402B4FD-8C8E-483D-9A71-E5CEB27CDE1F}" name="Time Service Area De-energized (24-hr. clock)" dataDxfId="80"/>
    <tableColumn id="7" xr3:uid="{C32B63E1-244A-48F5-BB75-3FBF5ECF2232}" name="Date CRC Opened" dataDxfId="79"/>
    <tableColumn id="8" xr3:uid="{00927964-0060-4EB5-AD0C-7D0836CB296D}" name="Time CRC Opened" dataDxfId="78"/>
    <tableColumn id="9" xr3:uid="{027AC9C5-809E-46DD-82A4-AE6CAF1E039A}" name="Date Service Area Re-energized" dataDxfId="77"/>
    <tableColumn id="10" xr3:uid="{1AA0C196-D0C8-44BD-8E2B-85F6FEE900F0}" name="Time Service Area Re-energized (24-hr. clock)" dataDxfId="76"/>
    <tableColumn id="11" xr3:uid="{F4097A70-DA00-43EF-B882-9DBFA84445A6}" name="Date CRC Closed" dataDxfId="75"/>
    <tableColumn id="12" xr3:uid="{119C0552-71B3-40DD-85F6-BCB4B268B4CA}" name="Time CRC Closed" dataDxfId="74"/>
    <tableColumn id="13" xr3:uid="{5645404D-C5A2-44EA-9B9C-AD4FDC5CBA25}" name="Total Days Opened (fractions in tenths of 14-hr. span)" dataDxfId="73" dataCellStyle="Comma">
      <calculatedColumnFormula>N4/14</calculatedColumnFormula>
    </tableColumn>
    <tableColumn id="14" xr3:uid="{E9A3F29E-B78D-404C-A604-3D21FD64431A}" name="Total Hours Opened (Integer)" dataDxfId="72" dataCellStyle="Comma"/>
    <tableColumn id="15" xr3:uid="{A993C323-4559-46E3-A773-FA0590E24290}" name="Type of CRC (Indoor, Outdoor, Mobile)" dataDxfId="71"/>
    <tableColumn id="16" xr3:uid="{DBE3B1DE-1F28-4677-B1EC-1B40DDD0EECD}" name="Amenities (list each separated by commas)" dataDxfId="70"/>
    <tableColumn id="17" xr3:uid="{6C2C1167-E1FE-49DE-A63A-82D5BE789116}" name="Average AQI during Operation" dataDxfId="69"/>
    <tableColumn id="18" xr3:uid="{18378E35-2A4B-4A79-9AFF-2D2D04756857}" name="Was CRC powered by Backup  Generation? (Yes/No)" dataDxfId="68"/>
    <tableColumn id="19" xr3:uid="{C2DB75A0-1AC1-4023-9C43-940179E35DB3}" name="PG&amp;E Remarks" dataDxfId="67"/>
  </tableColumns>
  <tableStyleInfo name="Custom"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EB5BDE4-7E68-4DAC-A915-31057BE7F644}" name="18.Damages_$A$3" displayName="_18.Damages__A_3" ref="A3:G5" totalsRowShown="0" headerRowDxfId="66" dataDxfId="64" headerRowBorderDxfId="65" tableBorderDxfId="63" totalsRowBorderDxfId="62">
  <autoFilter ref="A3:G5" xr:uid="{8EB5BDE4-7E68-4DAC-A915-31057BE7F644}"/>
  <tableColumns count="7">
    <tableColumn id="1" xr3:uid="{AB8738C5-A6C1-445C-87F2-C2001C766B17}" name="Event Name" dataDxfId="61"/>
    <tableColumn id="2" xr3:uid="{EAEE5FF5-7C64-4CBD-847F-F5DC1B99500A}" name="Circuit Name" dataDxfId="60"/>
    <tableColumn id="3" xr3:uid="{7CFF7436-CE08-4828-9090-1E503F6BC279}" name="County or Tribe" dataDxfId="59"/>
    <tableColumn id="4" xr3:uid="{8E4A9F73-9D43-462F-96E0-B5DF70DA624D}" name="Structure Identifier" dataDxfId="58"/>
    <tableColumn id="5" xr3:uid="{081402EC-9578-4379-A28C-2093C295EBF8}" name="Identify if Tier 2, Tier 3,  Zone 1 (Tier 1 High Hazard Zones), or Non-HFTD" dataDxfId="57"/>
    <tableColumn id="6" xr3:uid="{78CF5CDD-8965-4A63-8B32-9349A755AD70}" name="Type of Damage" dataDxfId="56"/>
    <tableColumn id="7" xr3:uid="{43C06AE6-2E8F-46D6-8E9A-606B06DE2172}" name="Description of Damage" dataDxfId="55"/>
  </tableColumns>
  <tableStyleInfo name="Custom"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82A8299-7399-45E5-A970-8B39436D2C1E}" name="19.Hazards_$A$3" displayName="_19.Hazards__A_3" ref="A3:G4" totalsRowShown="0" headerRowDxfId="54" headerRowBorderDxfId="53" tableBorderDxfId="52">
  <autoFilter ref="A3:G4" xr:uid="{382A8299-7399-45E5-A970-8B39436D2C1E}"/>
  <tableColumns count="7">
    <tableColumn id="1" xr3:uid="{C681D601-D294-4153-8A0A-15831039882A}" name="Event Name" dataDxfId="51"/>
    <tableColumn id="2" xr3:uid="{F5D0449F-7C99-4E4A-91E7-FE26DE647DBA}" name="County or Tribe" dataDxfId="50"/>
    <tableColumn id="3" xr3:uid="{FD0C651F-9C81-4557-9A66-43B05A7CA354}" name="Structure Identifier" dataDxfId="49"/>
    <tableColumn id="4" xr3:uid="{159D21B2-F60B-4C9A-8AA9-D8A39A991358}" name="Identify if Tier 2, Tier 3,  Zone 1 (Tier 1 High Hazard Zones), or Non-HFTD" dataDxfId="48"/>
    <tableColumn id="5" xr3:uid="{33FF7977-11E0-4B19-87F8-6EE004390369}" name="Type of Hazard" dataDxfId="47"/>
    <tableColumn id="6" xr3:uid="{B90E2ED4-9ABE-409E-853B-A28AE53696E4}" name="Description of Hazard" dataDxfId="46"/>
    <tableColumn id="7" xr3:uid="{C9E0BB68-7FC6-4130-9151-7A02048D2214}" name="PG&amp;E Remarks" dataDxfId="45"/>
  </tableColumns>
  <tableStyleInfo name="Custom"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E6EFAF0-A333-4290-B923-968C9D645D49}" name="20.Claims_$A$3" displayName="_20.Claims__A_3" ref="A3:H5" totalsRowShown="0" headerRowDxfId="44" dataDxfId="42" headerRowBorderDxfId="43" tableBorderDxfId="41" totalsRowBorderDxfId="40">
  <autoFilter ref="A3:H5" xr:uid="{BE6EFAF0-A333-4290-B923-968C9D645D49}"/>
  <tableColumns count="8">
    <tableColumn id="1" xr3:uid="{56F6142E-0DF2-45A5-808A-31A150D6A23C}" name="Event Name" dataDxfId="39"/>
    <tableColumn id="2" xr3:uid="{4E93F1B0-F8C6-4551-8825-4FFD898F51D4}" name="Circuit Associated with the Claim" dataDxfId="38"/>
    <tableColumn id="3" xr3:uid="{69836C04-321B-4E94-99F1-A835FFF6E43C}" name="County or Tribe of the Service Point" dataDxfId="37"/>
    <tableColumn id="4" xr3:uid="{A4BEB655-7999-4EA6-8D3C-FE7589A49435}" name="Description of Claim" dataDxfId="36"/>
    <tableColumn id="5" xr3:uid="{52BB3334-5F11-46F4-9D29-F13085060EBB}" name="Type of Claim" dataDxfId="35"/>
    <tableColumn id="6" xr3:uid="{AB5651F1-9BCD-4AF8-8ED2-E026EF23ACAE}" name="Value of Claim"/>
    <tableColumn id="7" xr3:uid="{7E7592C1-B958-49D1-B2ED-12E2E7798642}" name="Resolution: Payment Made, Payment Denied, or Pending" dataDxfId="34"/>
    <tableColumn id="8" xr3:uid="{1E84DC82-E732-407F-BA68-482B02917522}" name="Describe any changes made to business processes, procedures, or policies as a result of the claim" dataDxfId="33"/>
  </tableColumns>
  <tableStyleInfo name="Custom"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CB3584D-5446-48D8-9DAE-45D3EC64B047}" name="21.EM and Exercises_$A$9" displayName="_21.EM_and_Exercises__A_9" ref="A9:F11" totalsRowShown="0" headerRowDxfId="32" dataDxfId="30" headerRowBorderDxfId="31" tableBorderDxfId="29" totalsRowBorderDxfId="28">
  <autoFilter ref="A9:F11" xr:uid="{DCB3584D-5446-48D8-9DAE-45D3EC64B047}"/>
  <tableColumns count="6">
    <tableColumn id="1" xr3:uid="{B8C8F25C-6010-4F0F-8855-D218C2746A57}" name="Exercise Date"/>
    <tableColumn id="2" xr3:uid="{5DA863D4-C055-45A3-A459-5FDB7D5F108B}" name="Exercise Type (see  Definitions)" dataDxfId="27"/>
    <tableColumn id="3" xr3:uid="{676DA240-63F1-4405-A781-0B6EAB993F2E}" name="Number of utility personnel participating in the exercises" dataDxfId="26"/>
    <tableColumn id="4" xr3:uid="{BAC50590-5E26-45A9-9D47-D35CF9C010CA}" name=" Number of PSP actively participating as a player during the exercise." dataDxfId="25"/>
    <tableColumn id="5" xr3:uid="{4E3A6156-E93C-4A06-B8BA-B6E2D0A2CC87}" name="Number of AFN community members participating as a player during the exercise." dataDxfId="24"/>
    <tableColumn id="6" xr3:uid="{994E8EF1-A688-4C06-ABF3-EB642CC643E4}" name="Percentage of exercise materials* distributed in advance of the exercise." dataDxfId="23"/>
  </tableColumns>
  <tableStyleInfo name="Custom"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DA41A4B-5C4D-4919-A5A4-8FE042210EC8}" name="2. Acronyms_$A$3" displayName="_2._Acronyms__A_3" ref="A3:B31" totalsRowShown="0" headerRowDxfId="277" headerRowBorderDxfId="276" tableBorderDxfId="275" totalsRowBorderDxfId="274">
  <autoFilter ref="A3:B31" xr:uid="{1DA41A4B-5C4D-4919-A5A4-8FE042210EC8}"/>
  <tableColumns count="2">
    <tableColumn id="1" xr3:uid="{A73A3996-874D-4FA2-82B1-B11AD57A2121}" name="Acronym" dataDxfId="273"/>
    <tableColumn id="2" xr3:uid="{6A47B960-5579-4CD5-85A5-35D4E75048B9}" name="Stands For" dataDxfId="272"/>
  </tableColumns>
  <tableStyleInfo name="Custom"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868021C-D38B-4457-9058-BAC973510897}" name="21.EM and Exercises_$A$16" displayName="_21.EM_and_Exercises__A_16" ref="A16:C18" totalsRowShown="0" headerRowDxfId="22" headerRowBorderDxfId="21" tableBorderDxfId="20" totalsRowBorderDxfId="19">
  <autoFilter ref="A16:C18" xr:uid="{5868021C-D38B-4457-9058-BAC973510897}"/>
  <tableColumns count="3">
    <tableColumn id="1" xr3:uid="{370D1808-86F7-4710-8064-0D5216AC165A}" name="Event Date" dataDxfId="18"/>
    <tableColumn id="2" xr3:uid="{3C33DD71-735F-47DE-8C8B-26E46EBA8174}" name="Agency Affiliation of liaisons embedded at your EOC (separate names by commas)" dataDxfId="17"/>
    <tableColumn id="3" xr3:uid="{55616D8F-8C74-4989-981A-A0BFBB444E5B}" name="Agency EOCs at which utility personnel were embedded  (separate names by commas)" dataDxfId="16"/>
  </tableColumns>
  <tableStyleInfo name="Custom"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E25D994-D96B-43C0-9C7D-B4E182294B1C}" name="21.EM and Exercises_$A$23" displayName="_21.EM_and_Exercises__A_23" ref="A23:E39" totalsRowShown="0" headerRowDxfId="15" headerRowBorderDxfId="14" tableBorderDxfId="13">
  <autoFilter ref="A23:E39" xr:uid="{5E25D994-D96B-43C0-9C7D-B4E182294B1C}"/>
  <tableColumns count="5">
    <tableColumn id="1" xr3:uid="{3AF4A5A9-4773-4D6F-B9BE-2FA44DA6B3F7}" name="SEMS/NIMS or Equivalent Course" dataDxfId="12"/>
    <tableColumn id="2" xr3:uid="{AEAEEE2A-A3DD-4574-8329-607CFB6B7499}" name="Training Provider" dataDxfId="11"/>
    <tableColumn id="3" xr3:uid="{BA095FB7-380A-4B1D-9E27-E4AB400C8FFE}" name="Number of Hours of Training" dataDxfId="10"/>
    <tableColumn id="4" xr3:uid="{CB3C19DA-BA13-400E-9122-1CAA5649E37D}" name="Number of Personnel Earning a Certificate for the Course in 2023" dataDxfId="9"/>
    <tableColumn id="5" xr3:uid="{FC895137-71FA-4431-BAC0-A0C933A64A79}" name="PG&amp;E Remarks" dataDxfId="8"/>
  </tableColumns>
  <tableStyleInfo name="Custom"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38DCB2E-B377-437C-9F1F-22046610F4B1}" name="21.EM and Exercises_$A$45" displayName="_21.EM_and_Exercises__A_45" ref="A45:D53" totalsRowShown="0" headerRowDxfId="7" headerRowBorderDxfId="6" tableBorderDxfId="5" totalsRowBorderDxfId="4">
  <autoFilter ref="A45:D53" xr:uid="{238DCB2E-B377-437C-9F1F-22046610F4B1}"/>
  <tableColumns count="4">
    <tableColumn id="1" xr3:uid="{C604FBB3-ADA3-4524-B789-8B03087064C0}" name="Type of Event" dataDxfId="3"/>
    <tableColumn id="2" xr3:uid="{3677B250-3FB4-43C1-BA84-ECEA52D851D7}" name="Start of Event " dataDxfId="2"/>
    <tableColumn id="3" xr3:uid="{CE6DA6E4-013E-48B3-956A-0272E7FC5DAE}" name="End of Event" dataDxfId="1"/>
    <tableColumn id="4" xr3:uid="{33EE445F-952C-44C2-AC1C-AF9E81E12DCA}" name="Training (Yes/No)" dataDxfId="0"/>
  </tableColumns>
  <tableStyleInfo name="Custom"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E411F01-E2FA-4998-BDE6-AAC95C4FCC56}" name="3. CPUC Definitions_$A$4" displayName="_3._CPUC_Definitions__A_4" ref="A4:C21" totalsRowShown="0" headerRowDxfId="271" headerRowBorderDxfId="270" tableBorderDxfId="269">
  <autoFilter ref="A4:C21" xr:uid="{BE411F01-E2FA-4998-BDE6-AAC95C4FCC56}"/>
  <tableColumns count="3">
    <tableColumn id="1" xr3:uid="{36D98B90-CD4E-4DBB-879F-A062FCC88A94}" name="Term" dataDxfId="268"/>
    <tableColumn id="2" xr3:uid="{995E6A2B-EBAA-4B08-B0B0-E139E99F69D6}" name="Reference Worksheet" dataDxfId="267"/>
    <tableColumn id="3" xr3:uid="{953C9364-E868-4682-9A6F-73EAFCA06DC5}" name="Definition" dataDxfId="266"/>
  </tableColumns>
  <tableStyleInfo name="Custom"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CDCCBF6-0D50-4B82-ADE7-E56E6A6E09F6}" name="4. CFCI Definition_$A$3" displayName="_4._CFCI_Definition__A_3" ref="A3:B12" totalsRowShown="0" headerRowDxfId="265" headerRowBorderDxfId="264" tableBorderDxfId="263">
  <autoFilter ref="A3:B12" xr:uid="{6CDCCBF6-0D50-4B82-ADE7-E56E6A6E09F6}"/>
  <tableColumns count="2">
    <tableColumn id="1" xr3:uid="{915A7033-66A8-44E9-B364-AEAA84BEDE38}" name="Sector" dataDxfId="262"/>
    <tableColumn id="2" xr3:uid="{BA368E2F-48BD-47AF-B23D-CF07FA25ABAF}" name="Entities" dataDxfId="261"/>
  </tableColumns>
  <tableStyleInfo name="Custom"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70C308B-87A7-47BA-BF61-7D98B55B208E}" name="6.Utility Definitions_$A$4" displayName="_6.Utility_Definitions__A_4" ref="A4:C64" totalsRowShown="0" headerRowDxfId="260" headerRowBorderDxfId="259" tableBorderDxfId="258">
  <autoFilter ref="A4:C64" xr:uid="{870C308B-87A7-47BA-BF61-7D98B55B208E}"/>
  <tableColumns count="3">
    <tableColumn id="1" xr3:uid="{916AB161-D283-4038-8C3A-1EDF2A0CE4B2}" name="Term" dataDxfId="257"/>
    <tableColumn id="2" xr3:uid="{233F6B49-6ADA-4FC8-8E4F-D69C242C2043}" name="Worksheet Reference" dataDxfId="256"/>
    <tableColumn id="3" xr3:uid="{0D16F4B5-39D1-4FFA-B581-DCA034358790}" name="Definition as Understood by the Utility" dataDxfId="255"/>
  </tableColumns>
  <tableStyleInfo name="Custom"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B8746A1-C450-48FC-8C29-F90B248F9B81}" name="7.Data Dictionary_$A$3" displayName="_7.Data_Dictionary__A_3" ref="A3:G145" totalsRowShown="0" headerRowDxfId="254" headerRowBorderDxfId="253" tableBorderDxfId="252" totalsRowBorderDxfId="251">
  <autoFilter ref="A3:G145" xr:uid="{3B8746A1-C450-48FC-8C29-F90B248F9B81}"/>
  <tableColumns count="7">
    <tableColumn id="1" xr3:uid="{7F8C750A-DEE1-4AB7-B1AC-6E60084C2B80}" name="Section" dataDxfId="250"/>
    <tableColumn id="2" xr3:uid="{9BEF83CE-1195-47AA-8CC5-F45DAA79D273}" name="Table Parent Name" dataDxfId="249"/>
    <tableColumn id="3" xr3:uid="{D6396699-D230-4E41-BD9B-0FD694AEABC8}" name="Metric" dataDxfId="248"/>
    <tableColumn id="4" xr3:uid="{4B599A17-F3EE-4A69-8B62-6F418E9832F3}" name="Field Description" dataDxfId="247"/>
    <tableColumn id="5" xr3:uid="{0F24155A-0EFE-47AD-AA7B-194A58ED8BF4}" name="Field Type" dataDxfId="246"/>
    <tableColumn id="6" xr3:uid="{A0C77E93-267F-463E-AAB1-8184D9A0F9BB}" name="Example" dataDxfId="245"/>
    <tableColumn id="7" xr3:uid="{217E057E-85CB-4FFF-9522-F11EC118EC1C}" name="Notes/Calculations" dataDxfId="244"/>
  </tableColumns>
  <tableStyleInfo name="Custom"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6DA5C58-70BE-4CC2-AE6D-74F6671820B5}" name="8.Dashboard_$A$3" displayName="_8.Dashboard__A_3" ref="A3:F189" totalsRowShown="0" headerRowDxfId="243" tableBorderDxfId="242">
  <autoFilter ref="A3:F189" xr:uid="{16DA5C58-70BE-4CC2-AE6D-74F6671820B5}"/>
  <tableColumns count="6">
    <tableColumn id="1" xr3:uid="{28A2F77B-C5BF-44BB-AF7D-EA061817C95C}" name="Metrics" dataDxfId="241"/>
    <tableColumn id="2" xr3:uid="{D589320E-2D2F-4402-885C-A0DA113B06F8}" name="August 30 - 31, 2023"/>
    <tableColumn id="3" xr3:uid="{09F90D3C-AB06-4A93-9C8A-2B5559433220}" name="September 20 - 21, 2023"/>
    <tableColumn id="4" xr3:uid="{09EB51EC-1646-4755-BCEF-FBCCB3302478}" name="Trendlines" dataDxfId="240"/>
    <tableColumn id="5" xr3:uid="{2645C158-E483-45B9-9C11-3E6572B935C1}" name="Annual or Cumulative  Total"/>
    <tableColumn id="6" xr3:uid="{9CE935C1-6F5A-4275-A025-63A00D3B1510}" name="PG&amp;E Remarks" dataDxfId="239"/>
  </tableColumns>
  <tableStyleInfo name="Custom"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244EBE4-FA18-454E-BC55-7C9E2A5598F9}" name="9.Decision Factors_$A$3" displayName="_9.Decision_Factors__A_3" ref="A3:AH30" totalsRowShown="0" headerRowDxfId="238" dataDxfId="236" headerRowBorderDxfId="237" tableBorderDxfId="235">
  <autoFilter ref="A3:AH30" xr:uid="{3244EBE4-FA18-454E-BC55-7C9E2A5598F9}"/>
  <tableColumns count="34">
    <tableColumn id="1" xr3:uid="{8AF52004-4004-4FD6-A53E-C33E54488862}" name="Event Name" dataDxfId="234"/>
    <tableColumn id="2" xr3:uid="{2989C835-43AA-4EAE-92AD-963CC4A88EE5}" name="Distribution Circuit or Transmission Line Name" dataDxfId="233"/>
    <tableColumn id="3" xr3:uid="{312D6A4B-5FB0-47BC-88D4-0599723C7909}" name="Sustained wind speeds (mph)" dataDxfId="232"/>
    <tableColumn id="4" xr3:uid="{21C90680-AB5A-4CFB-B500-2F2BC3DB88AB}" name="Gust wind speeds (mph)" dataDxfId="231"/>
    <tableColumn id="5" xr3:uid="{B86A4CE9-77AF-4F43-ACED-D6156CD9E81B}" name="Peak Gusts wind speeds (mph)" dataDxfId="230"/>
    <tableColumn id="6" xr3:uid="{55FB043F-82C0-4520-AB06-BA8B8E7FDDD4}" name="Temperature (degrees F)" dataDxfId="229"/>
    <tableColumn id="7" xr3:uid="{ED92FCD5-9E52-4F74-9604-72C68F08C643}" name="Minimum Relative Humidity (%)" dataDxfId="228"/>
    <tableColumn id="8" xr3:uid="{6BF552AB-28E8-4C56-98A1-AF366B24923E}" name="High Wind Warning (yes/no)" dataDxfId="227"/>
    <tableColumn id="9" xr3:uid="{C0631B46-1054-44B7-B2FC-974C5A4D435E}" name="High Wind Advisory (yes/no)" dataDxfId="226"/>
    <tableColumn id="10" xr3:uid="{34FD9FF4-F94E-4E43-97B2-A88A1DDE4BD1}" name="Red Flag Warning (yes/no)" dataDxfId="225"/>
    <tableColumn id="11" xr3:uid="{A9430141-9C52-42DA-AEFE-4D30CD85A84A}" name="Fire Potential Index (probability outputs) " dataDxfId="224"/>
    <tableColumn id="12" xr3:uid="{1C2B1FAA-52BC-4224-B585-0A01C488855B}" name="Dead Fuel Moisture Content 10 hrs (%)" dataDxfId="223"/>
    <tableColumn id="13" xr3:uid="{093A8093-A604-40D9-910F-324FC9CAD350}" name="Dead Fuel Moisture Content 100 hrs (%)" dataDxfId="222"/>
    <tableColumn id="14" xr3:uid="{F50352A6-090D-4AB6-A6BB-12E9EFEA57FC}" name="Dead Fuel Moisture Content 1000 hrs (%)1" dataDxfId="221"/>
    <tableColumn id="15" xr3:uid="{802DA342-FFAE-4298-A62A-4E1406AE47D3}" name="Live Fuel Moisture Content-shrub (%)" dataDxfId="220"/>
    <tableColumn id="16" xr3:uid="{0FEF625C-A596-4DCE-9047-D134B2DF57FC}" name="Normalized Difference Vegetation Index  " dataDxfId="219"/>
    <tableColumn id="17" xr3:uid="{EBFED7DF-C9E9-487C-BD6A-D1F15DED8B1A}" name="Energy Release Component (BTUs psf)" dataDxfId="218"/>
    <tableColumn id="18" xr3:uid="{219ED61F-B444-4973-8203-B235285D4B3D}" name="Santa Ana Wildfire Threat Index" dataDxfId="217"/>
    <tableColumn id="19" xr3:uid="{C6C3A7A3-C06C-4ACF-B1E9-F31004B22E54}" name="Hazards or Threats Scoping Factors (see Utility Definitions). List all that apply." dataDxfId="216"/>
    <tableColumn id="20" xr3:uid="{57D46B47-77EF-4B9E-AF5A-3F6AD01BBBEA}" name="Tree Overstrike" dataDxfId="215"/>
    <tableColumn id="21" xr3:uid="{48787448-35BE-4E68-9EBD-8BCB662924A2}" name="Ignition Probability Weather (IPW) Model Output" dataDxfId="214"/>
    <tableColumn id="22" xr3:uid="{FBEDCFA4-90EE-4BC2-96C4-A15DFE818BB5}" name="Catastrophic Fire Probability (CFPd)" dataDxfId="213"/>
    <tableColumn id="23" xr3:uid="{ADD2EAD2-3328-41AF-9D2C-778E42036418}" name="Actual Average Sustained Wind Speed during Event (mph)" dataDxfId="212"/>
    <tableColumn id="24" xr3:uid="{1BB1E273-2E23-4111-B702-3BA9E1113E79}" name="Actual  Average  Wind Gust during Event  (mph)" dataDxfId="211"/>
    <tableColumn id="25" xr3:uid="{81208E4F-B9FD-4461-B02A-DD52F7E6E6D9}" name="Actual  Average Peak Wind Gust during Event  (mph)" dataDxfId="210"/>
    <tableColumn id="26" xr3:uid="{E4DC1D9A-2EBC-4FD8-BB3C-D9E0C8091EF8}" name="Actual Average Temperature during Event (degrees F)" dataDxfId="209"/>
    <tableColumn id="27" xr3:uid="{DB0F9854-5300-4D8F-9426-A973894C30C8}" name="Actual Average Relative Humidity during Event (%)" dataDxfId="208"/>
    <tableColumn id="28" xr3:uid="{521EAC81-E43B-4170-8F64-74F55AF0B0A6}" name="Actual Average Sustained Wind Speed at All Clear (mph)" dataDxfId="207"/>
    <tableColumn id="29" xr3:uid="{2A10BE34-700B-4B3E-A6D3-774BDA72BE43}" name="Actual Average Wind Gust at All Clear (mph)" dataDxfId="206"/>
    <tableColumn id="30" xr3:uid="{3191F91B-05F1-4B44-B1BB-74C6EB26C6F7}" name="Average Temperature at All Clear (F)" dataDxfId="205"/>
    <tableColumn id="31" xr3:uid="{73C2848C-AEDF-440F-8C3A-A2B0737C2D88}" name="Average Relative Humidity at All Clear (%)" dataDxfId="204"/>
    <tableColumn id="32" xr3:uid="{DEF87C30-E200-4F89-866E-D8255E6E743F}" name="Air Quality (AQI)" dataDxfId="203"/>
    <tableColumn id="33" xr3:uid="{606A9941-8EF5-484F-9B7D-2DE5377F4D13}" name="PSPS Potential Risk Consequence" dataDxfId="202"/>
    <tableColumn id="34" xr3:uid="{01C88650-4BF6-4100-97A7-F09B1F7E7A36}" name="PSPS Potential Benefit" dataDxfId="201"/>
  </tableColumns>
  <tableStyleInfo name="Custom"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60E0718-9814-46D8-B49E-D3AA6512A3A9}" name="11.Transmission_$A$4" displayName="_11.Transmission__A_4" ref="A4:S6" totalsRowShown="0" headerRowDxfId="200" dataDxfId="199" tableBorderDxfId="198">
  <autoFilter ref="A4:S6" xr:uid="{E60E0718-9814-46D8-B49E-D3AA6512A3A9}"/>
  <tableColumns count="19">
    <tableColumn id="1" xr3:uid="{7A5BC7AD-E2B2-4AD8-8D08-AC38EE312000}" name="Event Name" dataDxfId="197"/>
    <tableColumn id="2" xr3:uid="{A7C4E950-DA9B-4549-ADAA-7920E5D5DF54}" name="Transmission Line 1" dataDxfId="196"/>
    <tableColumn id="3" xr3:uid="{97D2E757-2A5A-4E54-81E7-2E4E25026300}" name="Voltage" dataDxfId="195"/>
    <tableColumn id="4" xr3:uid="{49AD9323-7403-40EC-A26C-828DB9A47F39}" name="County or Tribe" dataDxfId="194"/>
    <tableColumn id="5" xr3:uid="{53F99A4A-8BBD-44A5-BEBD-E5887031EE54}" name="Line miles of Tx de-energized*" dataDxfId="193"/>
    <tableColumn id="6" xr3:uid="{C85612A0-8C93-47CD-A458-C3D9D021D08A}" name="Line miles of Tx de-energized in HFTD Tiers 2 and 3" dataDxfId="192"/>
    <tableColumn id="7" xr3:uid="{F586C19B-1EDE-4C73-B606-73BCF4369277}" name="Date De-energized" dataDxfId="191"/>
    <tableColumn id="8" xr3:uid="{93170CD9-83B8-425D-913E-09CA1E737106}" name="Time De-energized (24-hr. clock)" dataDxfId="190"/>
    <tableColumn id="9" xr3:uid="{25EF348F-AE62-4908-BA31-8A5A1179140C}" name="“All Clear” declaration date/time" dataDxfId="189"/>
    <tableColumn id="10" xr3:uid="{B7F9FA7C-53C3-4507-A22E-545D24D50798}" name="Date Re-energized" dataDxfId="188"/>
    <tableColumn id="11" xr3:uid="{CA3FCDFF-9EFB-481F-8F40-1CC6F16D3E8E}" name="Time Re-energized (24-hr. clock)" dataDxfId="187"/>
    <tableColumn id="12" xr3:uid="{EFE39D0A-237C-421F-8786-344A224C4135}" name="Total Days De-energized (fractions in tenths)" dataDxfId="186"/>
    <tableColumn id="13" xr3:uid="{BC985201-3455-45F8-A169-1E784A207351}" name="Total Hours De-energized (Integer)" dataDxfId="185"/>
    <tableColumn id="14" xr3:uid="{5DB4FBE1-423C-4C7B-A993-3874DF02B1E9}" name="Number of Distribution Lines Impacted" dataDxfId="184"/>
    <tableColumn id="15" xr3:uid="{3F5D743E-8D1D-46E3-B70D-D42FB3655443}" name="Total customers de-energized" dataDxfId="183"/>
    <tableColumn id="16" xr3:uid="{7A603736-1A92-4771-9A35-9FE63B79DE0D}" name="Residential customers de-energized" dataDxfId="182"/>
    <tableColumn id="17" xr3:uid="{FBB29524-AEAC-40EE-B1DC-FE51D8537C7D}" name="Commercial/Industrial customers de-energized" dataDxfId="181"/>
    <tableColumn id="18" xr3:uid="{7C4C824A-FB13-48C1-8452-7429C6F67BD0}" name="Medical Baseline (MBL) customers de-energized" dataDxfId="180"/>
    <tableColumn id="19" xr3:uid="{49E5FE5F-453F-4182-9628-CD0D6D47648F}" name="AFN other than MBL customers de-energized" dataDxfId="179"/>
  </tableColumns>
  <tableStyleInfo name="Custom"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printerSettings" Target="../printerSettings/printerSettings20.bin"/><Relationship Id="rId5" Type="http://schemas.openxmlformats.org/officeDocument/2006/relationships/table" Target="../tables/table22.xml"/><Relationship Id="rId4" Type="http://schemas.openxmlformats.org/officeDocument/2006/relationships/table" Target="../tables/table2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pgealerts.alerts.pge.com/psps-updates/"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4B478-8B6D-47C6-990F-A4F6F634E10C}">
  <sheetPr>
    <tabColor theme="0" tint="-0.499984740745262"/>
  </sheetPr>
  <dimension ref="A1:M34"/>
  <sheetViews>
    <sheetView tabSelected="1" topLeftCell="A14" workbookViewId="0">
      <selection activeCell="D34" sqref="D34"/>
    </sheetView>
  </sheetViews>
  <sheetFormatPr defaultColWidth="8.6328125" defaultRowHeight="15.5" x14ac:dyDescent="0.35"/>
  <cols>
    <col min="1" max="1" width="9.6328125" style="3" customWidth="1"/>
    <col min="2" max="2" width="26.1796875" style="3" customWidth="1"/>
    <col min="3" max="3" width="12" style="3" customWidth="1"/>
    <col min="4" max="4" width="14.90625" style="3" customWidth="1"/>
    <col min="5" max="7" width="8.6328125" style="3"/>
    <col min="8" max="8" width="23.36328125" style="3" customWidth="1"/>
    <col min="9" max="9" width="22.36328125" style="3" customWidth="1"/>
    <col min="10" max="10" width="17" style="3" customWidth="1"/>
    <col min="11" max="11" width="9.54296875" style="3" customWidth="1"/>
    <col min="12" max="12" width="9.36328125" style="3" customWidth="1"/>
    <col min="13" max="13" width="8.6328125" style="3" customWidth="1"/>
    <col min="14" max="16384" width="8.6328125" style="3"/>
  </cols>
  <sheetData>
    <row r="1" spans="1:13" x14ac:dyDescent="0.35">
      <c r="A1" s="183" t="s">
        <v>91</v>
      </c>
      <c r="B1" s="4"/>
      <c r="C1" s="4"/>
      <c r="D1" s="4"/>
      <c r="E1" s="146"/>
      <c r="F1" s="146"/>
    </row>
    <row r="2" spans="1:13" ht="16.75" customHeight="1" x14ac:dyDescent="0.35">
      <c r="I2" s="147"/>
    </row>
    <row r="3" spans="1:13" ht="36.9" customHeight="1" x14ac:dyDescent="0.35">
      <c r="A3" s="273" t="s">
        <v>0</v>
      </c>
      <c r="B3" s="274" t="s">
        <v>92</v>
      </c>
      <c r="C3" s="274" t="s">
        <v>1</v>
      </c>
      <c r="D3" s="275" t="s">
        <v>2</v>
      </c>
      <c r="I3" s="148"/>
      <c r="J3" s="148"/>
      <c r="K3" s="148"/>
      <c r="L3" s="148"/>
      <c r="M3" s="149"/>
    </row>
    <row r="4" spans="1:13" x14ac:dyDescent="0.35">
      <c r="A4" s="189" t="s">
        <v>93</v>
      </c>
      <c r="B4" s="36" t="s">
        <v>94</v>
      </c>
      <c r="C4" s="76">
        <v>45168</v>
      </c>
      <c r="D4" s="191">
        <v>45169</v>
      </c>
    </row>
    <row r="5" spans="1:13" x14ac:dyDescent="0.35">
      <c r="A5" s="189" t="s">
        <v>93</v>
      </c>
      <c r="B5" s="27" t="s">
        <v>95</v>
      </c>
      <c r="C5" s="76">
        <v>45189</v>
      </c>
      <c r="D5" s="192">
        <v>45190</v>
      </c>
    </row>
    <row r="6" spans="1:13" x14ac:dyDescent="0.35">
      <c r="A6" s="190" t="s">
        <v>3</v>
      </c>
      <c r="B6" s="161" t="s">
        <v>4</v>
      </c>
      <c r="C6" s="162">
        <v>45199</v>
      </c>
      <c r="D6" s="193" t="s">
        <v>541</v>
      </c>
    </row>
    <row r="7" spans="1:13" x14ac:dyDescent="0.35">
      <c r="A7" s="194" t="s">
        <v>3</v>
      </c>
      <c r="B7" s="195" t="s">
        <v>4</v>
      </c>
      <c r="C7" s="196">
        <v>45275</v>
      </c>
      <c r="D7" s="197" t="s">
        <v>541</v>
      </c>
    </row>
    <row r="8" spans="1:13" x14ac:dyDescent="0.35">
      <c r="A8" s="152"/>
      <c r="B8" s="11"/>
      <c r="C8" s="150"/>
      <c r="D8" s="151"/>
    </row>
    <row r="9" spans="1:13" x14ac:dyDescent="0.35">
      <c r="A9" s="131" t="s">
        <v>5</v>
      </c>
      <c r="B9" s="4" t="s">
        <v>6</v>
      </c>
      <c r="C9" s="132"/>
      <c r="D9" s="15"/>
    </row>
    <row r="10" spans="1:13" x14ac:dyDescent="0.35">
      <c r="B10" s="1"/>
      <c r="C10" s="1"/>
      <c r="D10" s="1"/>
    </row>
    <row r="11" spans="1:13" x14ac:dyDescent="0.35">
      <c r="A11" s="4" t="s">
        <v>7</v>
      </c>
      <c r="B11" s="4"/>
      <c r="C11" s="4"/>
      <c r="D11" s="4"/>
    </row>
    <row r="12" spans="1:13" x14ac:dyDescent="0.35">
      <c r="A12" s="4" t="s">
        <v>8</v>
      </c>
      <c r="B12" s="1"/>
      <c r="C12" s="1"/>
      <c r="D12" s="1"/>
    </row>
    <row r="13" spans="1:13" x14ac:dyDescent="0.35">
      <c r="A13" s="4"/>
      <c r="B13" s="1"/>
      <c r="C13" s="1"/>
      <c r="D13" s="1"/>
    </row>
    <row r="14" spans="1:13" x14ac:dyDescent="0.35">
      <c r="A14" s="4" t="s">
        <v>96</v>
      </c>
      <c r="B14" s="5"/>
      <c r="C14" s="5"/>
      <c r="D14" s="5"/>
      <c r="E14" s="5"/>
      <c r="F14" s="5"/>
      <c r="G14" s="5"/>
      <c r="H14" s="5"/>
    </row>
    <row r="15" spans="1:13" x14ac:dyDescent="0.35">
      <c r="A15" s="134">
        <v>1</v>
      </c>
      <c r="B15" s="5" t="s">
        <v>1004</v>
      </c>
      <c r="C15" s="5"/>
      <c r="D15" s="5"/>
      <c r="E15" s="5"/>
      <c r="F15" s="5"/>
      <c r="G15" s="5"/>
      <c r="H15" s="5"/>
    </row>
    <row r="16" spans="1:13" x14ac:dyDescent="0.35">
      <c r="A16" s="134">
        <v>2</v>
      </c>
      <c r="B16" s="5" t="s">
        <v>1005</v>
      </c>
      <c r="C16" s="5"/>
      <c r="D16" s="5"/>
      <c r="E16" s="5"/>
      <c r="F16" s="5"/>
      <c r="G16" s="5"/>
      <c r="H16" s="5"/>
    </row>
    <row r="17" spans="1:8" x14ac:dyDescent="0.35">
      <c r="A17" s="134">
        <v>3</v>
      </c>
      <c r="B17" s="5" t="s">
        <v>1006</v>
      </c>
      <c r="C17" s="5"/>
      <c r="D17" s="5"/>
      <c r="E17" s="5"/>
      <c r="F17" s="5"/>
      <c r="G17" s="5"/>
      <c r="H17" s="5"/>
    </row>
    <row r="18" spans="1:8" x14ac:dyDescent="0.35">
      <c r="A18" s="134">
        <v>4</v>
      </c>
      <c r="B18" s="5" t="s">
        <v>1007</v>
      </c>
      <c r="C18" s="5"/>
      <c r="D18" s="5"/>
      <c r="E18" s="5"/>
      <c r="F18" s="5"/>
      <c r="G18" s="5"/>
      <c r="H18" s="5"/>
    </row>
    <row r="19" spans="1:8" x14ac:dyDescent="0.35">
      <c r="A19" s="134">
        <v>5</v>
      </c>
      <c r="B19" s="5" t="s">
        <v>1008</v>
      </c>
      <c r="C19" s="5"/>
      <c r="D19" s="5"/>
      <c r="E19" s="5"/>
      <c r="F19" s="5"/>
      <c r="G19" s="5"/>
      <c r="H19" s="5"/>
    </row>
    <row r="20" spans="1:8" x14ac:dyDescent="0.35">
      <c r="A20" s="134">
        <v>6</v>
      </c>
      <c r="B20" s="5" t="s">
        <v>1009</v>
      </c>
      <c r="C20" s="5"/>
      <c r="D20" s="5"/>
      <c r="E20" s="5"/>
      <c r="F20" s="5"/>
      <c r="G20" s="5"/>
      <c r="H20" s="5"/>
    </row>
    <row r="21" spans="1:8" x14ac:dyDescent="0.35">
      <c r="B21" s="133" t="s">
        <v>1019</v>
      </c>
      <c r="C21" s="133"/>
      <c r="D21" s="5"/>
      <c r="E21" s="5"/>
      <c r="F21" s="5"/>
      <c r="G21" s="5"/>
      <c r="H21" s="5"/>
    </row>
    <row r="22" spans="1:8" ht="31" x14ac:dyDescent="0.35">
      <c r="B22" s="163" t="s">
        <v>1024</v>
      </c>
      <c r="C22" s="5"/>
      <c r="D22" s="5"/>
      <c r="E22" s="5"/>
      <c r="F22" s="5"/>
      <c r="G22" s="5"/>
      <c r="H22" s="5"/>
    </row>
    <row r="23" spans="1:8" x14ac:dyDescent="0.35">
      <c r="B23" s="163" t="s">
        <v>97</v>
      </c>
      <c r="C23" s="5"/>
      <c r="D23" s="5"/>
      <c r="E23" s="5"/>
      <c r="F23" s="5"/>
      <c r="G23" s="5"/>
      <c r="H23" s="5"/>
    </row>
    <row r="24" spans="1:8" x14ac:dyDescent="0.35">
      <c r="A24" s="5"/>
      <c r="B24" s="5" t="s">
        <v>98</v>
      </c>
      <c r="C24" s="4"/>
      <c r="D24" s="5"/>
      <c r="E24" s="5"/>
      <c r="F24" s="5"/>
      <c r="G24" s="4"/>
      <c r="H24" s="5"/>
    </row>
    <row r="25" spans="1:8" x14ac:dyDescent="0.35">
      <c r="A25" s="4" t="s">
        <v>9</v>
      </c>
      <c r="B25" s="5"/>
      <c r="C25" s="5"/>
      <c r="D25" s="5"/>
      <c r="E25" s="5"/>
      <c r="F25" s="5"/>
      <c r="G25" s="4"/>
      <c r="H25" s="5"/>
    </row>
    <row r="26" spans="1:8" x14ac:dyDescent="0.35">
      <c r="A26" s="5">
        <v>7</v>
      </c>
      <c r="B26" s="5" t="s">
        <v>1010</v>
      </c>
      <c r="C26" s="5"/>
      <c r="D26" s="5"/>
      <c r="E26" s="5"/>
      <c r="F26" s="5"/>
      <c r="G26" s="5"/>
      <c r="H26" s="5"/>
    </row>
    <row r="27" spans="1:8" x14ac:dyDescent="0.35">
      <c r="A27" s="5"/>
      <c r="B27" s="5"/>
      <c r="C27" s="5"/>
      <c r="D27" s="5"/>
      <c r="E27" s="5"/>
      <c r="F27" s="5"/>
      <c r="G27" s="5"/>
      <c r="H27" s="5"/>
    </row>
    <row r="28" spans="1:8" x14ac:dyDescent="0.35">
      <c r="A28" s="4" t="s">
        <v>1016</v>
      </c>
      <c r="B28" s="5"/>
      <c r="C28" s="5"/>
      <c r="D28" s="5"/>
      <c r="E28" s="5"/>
      <c r="F28" s="5"/>
      <c r="G28" s="5"/>
      <c r="H28" s="5"/>
    </row>
    <row r="29" spans="1:8" x14ac:dyDescent="0.35">
      <c r="A29" s="5">
        <v>8</v>
      </c>
      <c r="B29" s="5" t="s">
        <v>1011</v>
      </c>
      <c r="C29" s="5"/>
      <c r="D29" s="5"/>
      <c r="E29" s="5"/>
      <c r="F29" s="5"/>
      <c r="G29" s="5"/>
      <c r="H29" s="5"/>
    </row>
    <row r="30" spans="1:8" x14ac:dyDescent="0.35">
      <c r="A30" s="5">
        <v>9</v>
      </c>
      <c r="B30" s="5" t="s">
        <v>1012</v>
      </c>
      <c r="C30" s="5"/>
      <c r="D30" s="5"/>
      <c r="E30" s="5"/>
      <c r="F30" s="5"/>
      <c r="G30" s="5"/>
      <c r="H30" s="5"/>
    </row>
    <row r="31" spans="1:8" x14ac:dyDescent="0.35">
      <c r="A31" s="5">
        <v>10</v>
      </c>
      <c r="B31" s="5" t="s">
        <v>1013</v>
      </c>
      <c r="C31" s="5"/>
      <c r="D31" s="5"/>
      <c r="E31" s="5"/>
      <c r="F31" s="5"/>
      <c r="G31" s="5"/>
      <c r="H31" s="5"/>
    </row>
    <row r="32" spans="1:8" x14ac:dyDescent="0.35">
      <c r="A32" s="5">
        <v>11</v>
      </c>
      <c r="B32" s="5" t="s">
        <v>1014</v>
      </c>
      <c r="C32" s="5"/>
      <c r="D32" s="5"/>
      <c r="E32" s="5"/>
      <c r="F32" s="5"/>
      <c r="G32" s="5"/>
      <c r="H32" s="5"/>
    </row>
    <row r="33" spans="1:8" x14ac:dyDescent="0.35">
      <c r="A33" s="5">
        <v>12</v>
      </c>
      <c r="B33" s="5" t="s">
        <v>1015</v>
      </c>
      <c r="C33" s="5"/>
      <c r="D33" s="5"/>
      <c r="E33" s="5"/>
      <c r="F33" s="5"/>
      <c r="G33" s="5"/>
      <c r="H33" s="5"/>
    </row>
    <row r="34" spans="1:8" x14ac:dyDescent="0.35">
      <c r="A34" s="5"/>
      <c r="B34" s="5"/>
      <c r="C34" s="5"/>
      <c r="D34" s="5"/>
      <c r="E34" s="5"/>
      <c r="F34" s="5"/>
      <c r="G34" s="5"/>
      <c r="H34" s="5"/>
    </row>
  </sheetData>
  <pageMargins left="0.7" right="0.7" top="0.75" bottom="0.75" header="0.3" footer="0.3"/>
  <pageSetup orientation="portrait" horizontalDpi="1200" verticalDpi="12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82AA"/>
  </sheetPr>
  <dimension ref="A1:S7"/>
  <sheetViews>
    <sheetView zoomScaleNormal="100" workbookViewId="0">
      <selection activeCell="A4" sqref="A4:S4"/>
    </sheetView>
  </sheetViews>
  <sheetFormatPr defaultColWidth="8.6328125" defaultRowHeight="15.5" x14ac:dyDescent="0.35"/>
  <cols>
    <col min="1" max="1" width="23.54296875" style="3" customWidth="1"/>
    <col min="2" max="2" width="26.36328125" style="3" customWidth="1"/>
    <col min="3" max="5" width="12.453125" style="3" customWidth="1"/>
    <col min="6" max="6" width="19.36328125" style="3" customWidth="1"/>
    <col min="7" max="7" width="13.6328125" style="3" customWidth="1"/>
    <col min="8" max="8" width="12.453125" style="3" customWidth="1"/>
    <col min="9" max="9" width="16.54296875" style="14" customWidth="1"/>
    <col min="10" max="10" width="16.6328125" style="3" customWidth="1"/>
    <col min="11" max="11" width="12.453125" style="3" customWidth="1"/>
    <col min="12" max="12" width="15.453125" style="117" customWidth="1"/>
    <col min="13" max="13" width="14.36328125" style="3" customWidth="1"/>
    <col min="14" max="15" width="12.453125" style="3" customWidth="1"/>
    <col min="16" max="16" width="17.453125" style="3" customWidth="1"/>
    <col min="17" max="17" width="15.08984375" style="3" customWidth="1"/>
    <col min="18" max="18" width="18.54296875" style="3" customWidth="1"/>
    <col min="19" max="19" width="15.6328125" style="3" customWidth="1"/>
    <col min="20" max="16384" width="8.6328125" style="3"/>
  </cols>
  <sheetData>
    <row r="1" spans="1:19" x14ac:dyDescent="0.35">
      <c r="A1" s="186" t="s">
        <v>789</v>
      </c>
    </row>
    <row r="2" spans="1:19" x14ac:dyDescent="0.35">
      <c r="A2" s="3" t="s">
        <v>760</v>
      </c>
    </row>
    <row r="3" spans="1:19" ht="15" customHeight="1" x14ac:dyDescent="0.35">
      <c r="I3" s="12"/>
    </row>
    <row r="4" spans="1:19" s="66" customFormat="1" ht="60" x14ac:dyDescent="0.35">
      <c r="A4" s="286" t="s">
        <v>718</v>
      </c>
      <c r="B4" s="283" t="s">
        <v>1025</v>
      </c>
      <c r="C4" s="283" t="s">
        <v>790</v>
      </c>
      <c r="D4" s="283" t="s">
        <v>791</v>
      </c>
      <c r="E4" s="283" t="s">
        <v>792</v>
      </c>
      <c r="F4" s="283" t="s">
        <v>793</v>
      </c>
      <c r="G4" s="283" t="s">
        <v>766</v>
      </c>
      <c r="H4" s="283" t="s">
        <v>767</v>
      </c>
      <c r="I4" s="283" t="s">
        <v>768</v>
      </c>
      <c r="J4" s="283" t="s">
        <v>769</v>
      </c>
      <c r="K4" s="283" t="s">
        <v>770</v>
      </c>
      <c r="L4" s="287" t="s">
        <v>771</v>
      </c>
      <c r="M4" s="283" t="s">
        <v>772</v>
      </c>
      <c r="N4" s="283" t="s">
        <v>794</v>
      </c>
      <c r="O4" s="283" t="s">
        <v>773</v>
      </c>
      <c r="P4" s="283" t="s">
        <v>774</v>
      </c>
      <c r="Q4" s="283" t="s">
        <v>775</v>
      </c>
      <c r="R4" s="283" t="s">
        <v>776</v>
      </c>
      <c r="S4" s="288" t="s">
        <v>777</v>
      </c>
    </row>
    <row r="5" spans="1:19" s="53" customFormat="1" x14ac:dyDescent="0.35">
      <c r="A5" s="199" t="s">
        <v>739</v>
      </c>
      <c r="B5" s="55" t="s">
        <v>754</v>
      </c>
      <c r="C5" s="55">
        <v>60</v>
      </c>
      <c r="D5" s="55" t="s">
        <v>781</v>
      </c>
      <c r="E5" s="55">
        <v>20.440000000000001</v>
      </c>
      <c r="F5" s="55">
        <v>3.58</v>
      </c>
      <c r="G5" s="59">
        <v>45168</v>
      </c>
      <c r="H5" s="55">
        <v>436</v>
      </c>
      <c r="I5" s="59">
        <v>45168</v>
      </c>
      <c r="J5" s="59">
        <v>45168</v>
      </c>
      <c r="K5" s="61">
        <v>0.74861111111111101</v>
      </c>
      <c r="L5" s="171">
        <v>0.6</v>
      </c>
      <c r="M5" s="55">
        <v>13</v>
      </c>
      <c r="N5" s="55">
        <v>0</v>
      </c>
      <c r="O5" s="55">
        <v>1</v>
      </c>
      <c r="P5" s="55">
        <v>0</v>
      </c>
      <c r="Q5" s="55">
        <v>0</v>
      </c>
      <c r="R5" s="55">
        <v>0</v>
      </c>
      <c r="S5" s="60">
        <v>0</v>
      </c>
    </row>
    <row r="6" spans="1:19" s="53" customFormat="1" x14ac:dyDescent="0.35">
      <c r="A6" s="215" t="s">
        <v>739</v>
      </c>
      <c r="B6" s="52" t="s">
        <v>756</v>
      </c>
      <c r="C6" s="52">
        <v>60</v>
      </c>
      <c r="D6" s="52" t="s">
        <v>784</v>
      </c>
      <c r="E6" s="52">
        <v>7.65</v>
      </c>
      <c r="F6" s="52">
        <v>7.65</v>
      </c>
      <c r="G6" s="240">
        <v>45168</v>
      </c>
      <c r="H6" s="52">
        <v>334</v>
      </c>
      <c r="I6" s="240">
        <v>45168</v>
      </c>
      <c r="J6" s="240">
        <v>45168</v>
      </c>
      <c r="K6" s="241">
        <v>0.7402777777777777</v>
      </c>
      <c r="L6" s="242">
        <v>0.6</v>
      </c>
      <c r="M6" s="52">
        <v>14</v>
      </c>
      <c r="N6" s="52">
        <v>0</v>
      </c>
      <c r="O6" s="52">
        <v>0</v>
      </c>
      <c r="P6" s="52">
        <v>0</v>
      </c>
      <c r="Q6" s="52">
        <v>0</v>
      </c>
      <c r="R6" s="52">
        <v>0</v>
      </c>
      <c r="S6" s="243">
        <v>0</v>
      </c>
    </row>
    <row r="7" spans="1:19" ht="16" x14ac:dyDescent="0.35">
      <c r="A7" s="166" t="s">
        <v>1026</v>
      </c>
    </row>
  </sheetData>
  <phoneticPr fontId="19" type="noConversion"/>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82AA"/>
  </sheetPr>
  <dimension ref="A1:R32"/>
  <sheetViews>
    <sheetView zoomScaleNormal="100" workbookViewId="0">
      <selection activeCell="A4" sqref="A4:R4"/>
    </sheetView>
  </sheetViews>
  <sheetFormatPr defaultColWidth="8.6328125" defaultRowHeight="15.5" x14ac:dyDescent="0.35"/>
  <cols>
    <col min="1" max="1" width="23.6328125" style="3" customWidth="1"/>
    <col min="2" max="2" width="32.6328125" style="3" customWidth="1"/>
    <col min="3" max="3" width="21.36328125" style="3" customWidth="1"/>
    <col min="4" max="4" width="12.36328125" style="3" customWidth="1"/>
    <col min="5" max="5" width="28.6328125" style="3" customWidth="1"/>
    <col min="6" max="6" width="22.453125" style="3" customWidth="1"/>
    <col min="7" max="7" width="21.6328125" style="3" customWidth="1"/>
    <col min="8" max="8" width="15" style="3" customWidth="1"/>
    <col min="9" max="9" width="23.36328125" style="14" customWidth="1"/>
    <col min="10" max="10" width="22.6328125" style="3" customWidth="1"/>
    <col min="11" max="11" width="15" style="3" customWidth="1"/>
    <col min="12" max="12" width="16" style="117" customWidth="1"/>
    <col min="13" max="13" width="15.36328125" style="117" customWidth="1"/>
    <col min="14" max="15" width="14.6328125" style="3" customWidth="1"/>
    <col min="16" max="16" width="19.54296875" style="3" customWidth="1"/>
    <col min="17" max="17" width="19.453125" style="3" customWidth="1"/>
    <col min="18" max="18" width="17.6328125" style="3" customWidth="1"/>
    <col min="19" max="16384" width="8.6328125" style="3"/>
  </cols>
  <sheetData>
    <row r="1" spans="1:18" x14ac:dyDescent="0.35">
      <c r="A1" s="186" t="s">
        <v>759</v>
      </c>
    </row>
    <row r="2" spans="1:18" x14ac:dyDescent="0.35">
      <c r="A2" s="3" t="s">
        <v>760</v>
      </c>
    </row>
    <row r="4" spans="1:18" s="66" customFormat="1" ht="60" x14ac:dyDescent="0.35">
      <c r="A4" s="273" t="s">
        <v>718</v>
      </c>
      <c r="B4" s="274" t="s">
        <v>761</v>
      </c>
      <c r="C4" s="274" t="s">
        <v>762</v>
      </c>
      <c r="D4" s="274" t="s">
        <v>763</v>
      </c>
      <c r="E4" s="274" t="s">
        <v>764</v>
      </c>
      <c r="F4" s="274" t="s">
        <v>765</v>
      </c>
      <c r="G4" s="274" t="s">
        <v>766</v>
      </c>
      <c r="H4" s="274" t="s">
        <v>767</v>
      </c>
      <c r="I4" s="274" t="s">
        <v>768</v>
      </c>
      <c r="J4" s="274" t="s">
        <v>769</v>
      </c>
      <c r="K4" s="274" t="s">
        <v>770</v>
      </c>
      <c r="L4" s="284" t="s">
        <v>771</v>
      </c>
      <c r="M4" s="284" t="s">
        <v>772</v>
      </c>
      <c r="N4" s="274" t="s">
        <v>773</v>
      </c>
      <c r="O4" s="274" t="s">
        <v>774</v>
      </c>
      <c r="P4" s="274" t="s">
        <v>775</v>
      </c>
      <c r="Q4" s="274" t="s">
        <v>776</v>
      </c>
      <c r="R4" s="275" t="s">
        <v>777</v>
      </c>
    </row>
    <row r="5" spans="1:18" s="6" customFormat="1" x14ac:dyDescent="0.35">
      <c r="A5" s="244" t="s">
        <v>739</v>
      </c>
      <c r="B5" s="49" t="s">
        <v>740</v>
      </c>
      <c r="C5" s="49" t="s">
        <v>541</v>
      </c>
      <c r="D5" s="49" t="s">
        <v>778</v>
      </c>
      <c r="E5" s="92">
        <v>46.246000000000002</v>
      </c>
      <c r="F5" s="92">
        <v>45.805</v>
      </c>
      <c r="G5" s="93">
        <v>45168</v>
      </c>
      <c r="H5" s="94">
        <v>0.36249999999999999</v>
      </c>
      <c r="I5" s="95">
        <v>45168.910416666666</v>
      </c>
      <c r="J5" s="93">
        <v>45169</v>
      </c>
      <c r="K5" s="94">
        <v>6.5277777777777782E-2</v>
      </c>
      <c r="L5" s="176">
        <v>0.7</v>
      </c>
      <c r="M5" s="180">
        <v>17</v>
      </c>
      <c r="N5" s="49">
        <v>198</v>
      </c>
      <c r="O5" s="49">
        <v>176</v>
      </c>
      <c r="P5" s="49">
        <v>20</v>
      </c>
      <c r="Q5" s="68">
        <v>12</v>
      </c>
      <c r="R5" s="120">
        <v>53</v>
      </c>
    </row>
    <row r="6" spans="1:18" x14ac:dyDescent="0.35">
      <c r="A6" s="244" t="s">
        <v>739</v>
      </c>
      <c r="B6" s="49" t="s">
        <v>742</v>
      </c>
      <c r="C6" s="49" t="s">
        <v>541</v>
      </c>
      <c r="D6" s="49" t="s">
        <v>778</v>
      </c>
      <c r="E6" s="92">
        <v>17.648</v>
      </c>
      <c r="F6" s="92">
        <v>17.648</v>
      </c>
      <c r="G6" s="93">
        <v>45168</v>
      </c>
      <c r="H6" s="94">
        <v>0.3611111111111111</v>
      </c>
      <c r="I6" s="95">
        <v>45168.910416666666</v>
      </c>
      <c r="J6" s="93">
        <v>45169</v>
      </c>
      <c r="K6" s="94">
        <v>2.8472222222222222E-2</v>
      </c>
      <c r="L6" s="176">
        <v>0.7</v>
      </c>
      <c r="M6" s="180">
        <v>17</v>
      </c>
      <c r="N6" s="49">
        <v>151</v>
      </c>
      <c r="O6" s="49">
        <v>136</v>
      </c>
      <c r="P6" s="49">
        <v>12</v>
      </c>
      <c r="Q6" s="68">
        <v>11</v>
      </c>
      <c r="R6" s="120">
        <v>38</v>
      </c>
    </row>
    <row r="7" spans="1:18" x14ac:dyDescent="0.35">
      <c r="A7" s="244" t="s">
        <v>739</v>
      </c>
      <c r="B7" s="49" t="s">
        <v>671</v>
      </c>
      <c r="C7" s="49" t="s">
        <v>541</v>
      </c>
      <c r="D7" s="49" t="s">
        <v>779</v>
      </c>
      <c r="E7" s="92">
        <v>69.784000000000006</v>
      </c>
      <c r="F7" s="92">
        <v>23.905000000000001</v>
      </c>
      <c r="G7" s="93">
        <v>45168</v>
      </c>
      <c r="H7" s="94">
        <v>0.46458333333333335</v>
      </c>
      <c r="I7" s="95">
        <v>45168.930555555555</v>
      </c>
      <c r="J7" s="93">
        <v>45169</v>
      </c>
      <c r="K7" s="94">
        <v>0.72986111111111107</v>
      </c>
      <c r="L7" s="176">
        <v>1.3</v>
      </c>
      <c r="M7" s="180">
        <v>31</v>
      </c>
      <c r="N7" s="49">
        <v>487</v>
      </c>
      <c r="O7" s="49">
        <v>407</v>
      </c>
      <c r="P7" s="49">
        <v>70</v>
      </c>
      <c r="Q7" s="68">
        <v>37</v>
      </c>
      <c r="R7" s="120">
        <v>103</v>
      </c>
    </row>
    <row r="8" spans="1:18" x14ac:dyDescent="0.35">
      <c r="A8" s="244" t="s">
        <v>739</v>
      </c>
      <c r="B8" s="49" t="s">
        <v>752</v>
      </c>
      <c r="C8" s="49" t="s">
        <v>541</v>
      </c>
      <c r="D8" s="49" t="s">
        <v>779</v>
      </c>
      <c r="E8" s="92">
        <v>15.284000000000001</v>
      </c>
      <c r="F8" s="92">
        <v>3.8980000000000001</v>
      </c>
      <c r="G8" s="93">
        <v>45168</v>
      </c>
      <c r="H8" s="94">
        <v>0.46249999999999997</v>
      </c>
      <c r="I8" s="95">
        <v>45168.910416666666</v>
      </c>
      <c r="J8" s="93">
        <v>45169</v>
      </c>
      <c r="K8" s="94">
        <v>3.6805555555555557E-2</v>
      </c>
      <c r="L8" s="176">
        <v>0.6</v>
      </c>
      <c r="M8" s="180">
        <v>14</v>
      </c>
      <c r="N8" s="49">
        <v>44</v>
      </c>
      <c r="O8" s="49">
        <v>29</v>
      </c>
      <c r="P8" s="49">
        <v>9</v>
      </c>
      <c r="Q8" s="68">
        <v>1</v>
      </c>
      <c r="R8" s="120">
        <v>2</v>
      </c>
    </row>
    <row r="9" spans="1:18" x14ac:dyDescent="0.35">
      <c r="A9" s="244" t="s">
        <v>739</v>
      </c>
      <c r="B9" s="49" t="s">
        <v>671</v>
      </c>
      <c r="C9" s="49" t="s">
        <v>780</v>
      </c>
      <c r="D9" s="49" t="s">
        <v>781</v>
      </c>
      <c r="E9" s="92">
        <v>1.2010000000000001</v>
      </c>
      <c r="F9" s="92">
        <v>0</v>
      </c>
      <c r="G9" s="93">
        <v>45168</v>
      </c>
      <c r="H9" s="94">
        <v>0.46458333333333335</v>
      </c>
      <c r="I9" s="95">
        <v>45168.910416666666</v>
      </c>
      <c r="J9" s="93">
        <v>45169</v>
      </c>
      <c r="K9" s="94">
        <v>0.14930555555555555</v>
      </c>
      <c r="L9" s="176">
        <v>0.7</v>
      </c>
      <c r="M9" s="180">
        <v>17</v>
      </c>
      <c r="N9" s="49">
        <v>49</v>
      </c>
      <c r="O9" s="49">
        <v>43</v>
      </c>
      <c r="P9" s="49">
        <v>6</v>
      </c>
      <c r="Q9" s="68">
        <v>4</v>
      </c>
      <c r="R9" s="120">
        <v>23</v>
      </c>
    </row>
    <row r="10" spans="1:18" x14ac:dyDescent="0.35">
      <c r="A10" s="244" t="s">
        <v>739</v>
      </c>
      <c r="B10" s="49" t="s">
        <v>671</v>
      </c>
      <c r="C10" s="49" t="s">
        <v>541</v>
      </c>
      <c r="D10" s="49" t="s">
        <v>781</v>
      </c>
      <c r="E10" s="92">
        <v>104.032</v>
      </c>
      <c r="F10" s="92">
        <v>55.140999999999998</v>
      </c>
      <c r="G10" s="93">
        <v>45168</v>
      </c>
      <c r="H10" s="94">
        <v>0.46458333333333335</v>
      </c>
      <c r="I10" s="95">
        <v>45168.930555555555</v>
      </c>
      <c r="J10" s="93">
        <v>45169</v>
      </c>
      <c r="K10" s="94">
        <v>0.14930555555555555</v>
      </c>
      <c r="L10" s="176">
        <v>0.7</v>
      </c>
      <c r="M10" s="180">
        <v>17</v>
      </c>
      <c r="N10" s="49">
        <v>303</v>
      </c>
      <c r="O10" s="49">
        <v>233</v>
      </c>
      <c r="P10" s="49">
        <v>52</v>
      </c>
      <c r="Q10" s="68">
        <v>15</v>
      </c>
      <c r="R10" s="120">
        <v>55</v>
      </c>
    </row>
    <row r="11" spans="1:18" x14ac:dyDescent="0.35">
      <c r="A11" s="244" t="s">
        <v>739</v>
      </c>
      <c r="B11" s="49" t="s">
        <v>748</v>
      </c>
      <c r="C11" s="49" t="s">
        <v>541</v>
      </c>
      <c r="D11" s="49" t="s">
        <v>781</v>
      </c>
      <c r="E11" s="97">
        <v>0.52</v>
      </c>
      <c r="F11" s="97">
        <v>0</v>
      </c>
      <c r="G11" s="93">
        <v>45168</v>
      </c>
      <c r="H11" s="94">
        <v>0.46527777777777773</v>
      </c>
      <c r="I11" s="95">
        <v>45168.930555555555</v>
      </c>
      <c r="J11" s="93">
        <v>45169</v>
      </c>
      <c r="K11" s="94">
        <v>5.1388888888888894E-2</v>
      </c>
      <c r="L11" s="176">
        <v>0.6</v>
      </c>
      <c r="M11" s="180">
        <v>15</v>
      </c>
      <c r="N11" s="49">
        <v>1</v>
      </c>
      <c r="O11" s="49">
        <v>0</v>
      </c>
      <c r="P11" s="49">
        <v>0</v>
      </c>
      <c r="Q11" s="49">
        <v>0</v>
      </c>
      <c r="R11" s="120">
        <v>0</v>
      </c>
    </row>
    <row r="12" spans="1:18" x14ac:dyDescent="0.35">
      <c r="A12" s="244" t="s">
        <v>739</v>
      </c>
      <c r="B12" s="49" t="s">
        <v>750</v>
      </c>
      <c r="C12" s="49" t="s">
        <v>541</v>
      </c>
      <c r="D12" s="49" t="s">
        <v>781</v>
      </c>
      <c r="E12" s="92">
        <v>4.335</v>
      </c>
      <c r="F12" s="92">
        <v>3.476</v>
      </c>
      <c r="G12" s="93">
        <v>45168</v>
      </c>
      <c r="H12" s="94">
        <v>0.46111111111111108</v>
      </c>
      <c r="I12" s="95">
        <v>45168.910416666666</v>
      </c>
      <c r="J12" s="93">
        <v>45169</v>
      </c>
      <c r="K12" s="94">
        <v>5.5555555555555558E-3</v>
      </c>
      <c r="L12" s="176">
        <v>0.5</v>
      </c>
      <c r="M12" s="180">
        <v>14</v>
      </c>
      <c r="N12" s="49">
        <v>9</v>
      </c>
      <c r="O12" s="49">
        <v>3</v>
      </c>
      <c r="P12" s="49">
        <v>4</v>
      </c>
      <c r="Q12" s="68">
        <v>0</v>
      </c>
      <c r="R12" s="120">
        <v>1</v>
      </c>
    </row>
    <row r="13" spans="1:18" x14ac:dyDescent="0.35">
      <c r="A13" s="244" t="s">
        <v>739</v>
      </c>
      <c r="B13" s="49" t="s">
        <v>658</v>
      </c>
      <c r="C13" s="49" t="s">
        <v>541</v>
      </c>
      <c r="D13" s="49" t="s">
        <v>782</v>
      </c>
      <c r="E13" s="92">
        <v>17.686</v>
      </c>
      <c r="F13" s="92">
        <v>17.058</v>
      </c>
      <c r="G13" s="93">
        <v>45168</v>
      </c>
      <c r="H13" s="94">
        <v>0.53749999999999998</v>
      </c>
      <c r="I13" s="95">
        <v>45168.910416666666</v>
      </c>
      <c r="J13" s="93">
        <v>45169</v>
      </c>
      <c r="K13" s="94">
        <v>1.3194444444444444E-2</v>
      </c>
      <c r="L13" s="176">
        <v>0.5</v>
      </c>
      <c r="M13" s="180">
        <v>12</v>
      </c>
      <c r="N13" s="49">
        <v>50</v>
      </c>
      <c r="O13" s="49">
        <v>35</v>
      </c>
      <c r="P13" s="49">
        <v>11</v>
      </c>
      <c r="Q13" s="68">
        <v>3</v>
      </c>
      <c r="R13" s="120">
        <v>10</v>
      </c>
    </row>
    <row r="14" spans="1:18" x14ac:dyDescent="0.35">
      <c r="A14" s="244" t="s">
        <v>739</v>
      </c>
      <c r="B14" s="49" t="s">
        <v>667</v>
      </c>
      <c r="C14" s="49" t="s">
        <v>783</v>
      </c>
      <c r="D14" s="49" t="s">
        <v>784</v>
      </c>
      <c r="E14" s="92">
        <v>1.5660000000000001</v>
      </c>
      <c r="F14" s="92">
        <v>1.5660000000000001</v>
      </c>
      <c r="G14" s="93">
        <v>45168</v>
      </c>
      <c r="H14" s="94">
        <v>0.375</v>
      </c>
      <c r="I14" s="95">
        <v>45168.910416666666</v>
      </c>
      <c r="J14" s="93">
        <v>45169</v>
      </c>
      <c r="K14" s="94">
        <v>0.11805555555555557</v>
      </c>
      <c r="L14" s="176">
        <v>0.7</v>
      </c>
      <c r="M14" s="180">
        <v>18</v>
      </c>
      <c r="N14" s="49">
        <v>8</v>
      </c>
      <c r="O14" s="49">
        <v>8</v>
      </c>
      <c r="P14" s="49">
        <v>0</v>
      </c>
      <c r="Q14" s="68">
        <v>0</v>
      </c>
      <c r="R14" s="120">
        <v>6</v>
      </c>
    </row>
    <row r="15" spans="1:18" x14ac:dyDescent="0.35">
      <c r="A15" s="244" t="s">
        <v>739</v>
      </c>
      <c r="B15" s="49" t="s">
        <v>667</v>
      </c>
      <c r="C15" s="49" t="s">
        <v>541</v>
      </c>
      <c r="D15" s="49" t="s">
        <v>784</v>
      </c>
      <c r="E15" s="92">
        <v>113.925</v>
      </c>
      <c r="F15" s="92">
        <v>109.714</v>
      </c>
      <c r="G15" s="93">
        <v>45168</v>
      </c>
      <c r="H15" s="94">
        <v>0.375</v>
      </c>
      <c r="I15" s="95">
        <v>45168.910416666666</v>
      </c>
      <c r="J15" s="93">
        <v>45169</v>
      </c>
      <c r="K15" s="94">
        <v>0.76458333333333339</v>
      </c>
      <c r="L15" s="176">
        <v>1.4</v>
      </c>
      <c r="M15" s="180">
        <v>34</v>
      </c>
      <c r="N15" s="49">
        <v>689</v>
      </c>
      <c r="O15" s="49">
        <v>616</v>
      </c>
      <c r="P15" s="49">
        <v>68</v>
      </c>
      <c r="Q15" s="68">
        <v>59</v>
      </c>
      <c r="R15" s="120">
        <v>175</v>
      </c>
    </row>
    <row r="16" spans="1:18" x14ac:dyDescent="0.35">
      <c r="A16" s="244" t="s">
        <v>739</v>
      </c>
      <c r="B16" s="49" t="s">
        <v>746</v>
      </c>
      <c r="C16" s="49" t="s">
        <v>541</v>
      </c>
      <c r="D16" s="49" t="s">
        <v>784</v>
      </c>
      <c r="E16" s="92">
        <v>16.053999999999998</v>
      </c>
      <c r="F16" s="92">
        <v>13.957000000000001</v>
      </c>
      <c r="G16" s="93">
        <v>45168</v>
      </c>
      <c r="H16" s="94">
        <v>0.39513888888888887</v>
      </c>
      <c r="I16" s="95">
        <v>45168.910416666666</v>
      </c>
      <c r="J16" s="93">
        <v>45169</v>
      </c>
      <c r="K16" s="94">
        <v>6.8749999999999992E-2</v>
      </c>
      <c r="L16" s="176">
        <v>0.7</v>
      </c>
      <c r="M16" s="180">
        <v>17</v>
      </c>
      <c r="N16" s="49">
        <v>65</v>
      </c>
      <c r="O16" s="49">
        <v>57</v>
      </c>
      <c r="P16" s="49">
        <v>5</v>
      </c>
      <c r="Q16" s="68">
        <v>7</v>
      </c>
      <c r="R16" s="120">
        <v>15</v>
      </c>
    </row>
    <row r="17" spans="1:18" x14ac:dyDescent="0.35">
      <c r="A17" s="244" t="s">
        <v>739</v>
      </c>
      <c r="B17" s="49" t="s">
        <v>747</v>
      </c>
      <c r="C17" s="49" t="s">
        <v>541</v>
      </c>
      <c r="D17" s="49" t="s">
        <v>784</v>
      </c>
      <c r="E17" s="92">
        <v>65.373000000000005</v>
      </c>
      <c r="F17" s="92">
        <v>64.484999999999999</v>
      </c>
      <c r="G17" s="93">
        <v>45168</v>
      </c>
      <c r="H17" s="94">
        <v>0.375</v>
      </c>
      <c r="I17" s="95">
        <v>45168.910416666666</v>
      </c>
      <c r="J17" s="93">
        <v>45169</v>
      </c>
      <c r="K17" s="94">
        <v>7.4999999999999997E-2</v>
      </c>
      <c r="L17" s="176">
        <v>0.7</v>
      </c>
      <c r="M17" s="180">
        <v>17</v>
      </c>
      <c r="N17" s="49">
        <v>332</v>
      </c>
      <c r="O17" s="49">
        <v>287</v>
      </c>
      <c r="P17" s="49">
        <v>40</v>
      </c>
      <c r="Q17" s="68">
        <v>19</v>
      </c>
      <c r="R17" s="120">
        <v>58</v>
      </c>
    </row>
    <row r="18" spans="1:18" x14ac:dyDescent="0.35">
      <c r="A18" s="244" t="s">
        <v>739</v>
      </c>
      <c r="B18" s="49" t="s">
        <v>749</v>
      </c>
      <c r="C18" s="49" t="s">
        <v>541</v>
      </c>
      <c r="D18" s="49" t="s">
        <v>784</v>
      </c>
      <c r="E18" s="92">
        <v>22.733000000000001</v>
      </c>
      <c r="F18" s="92">
        <v>22.733000000000001</v>
      </c>
      <c r="G18" s="93">
        <v>45168</v>
      </c>
      <c r="H18" s="94">
        <v>0.37708333333333338</v>
      </c>
      <c r="I18" s="95">
        <v>45168.910416666666</v>
      </c>
      <c r="J18" s="93">
        <v>45169</v>
      </c>
      <c r="K18" s="94">
        <v>9.0972222222222218E-2</v>
      </c>
      <c r="L18" s="176">
        <v>0.7</v>
      </c>
      <c r="M18" s="180">
        <v>18</v>
      </c>
      <c r="N18" s="49">
        <v>137</v>
      </c>
      <c r="O18" s="49">
        <v>133</v>
      </c>
      <c r="P18" s="49">
        <v>3</v>
      </c>
      <c r="Q18" s="68">
        <v>13</v>
      </c>
      <c r="R18" s="120">
        <v>40</v>
      </c>
    </row>
    <row r="19" spans="1:18" x14ac:dyDescent="0.35">
      <c r="A19" s="244" t="s">
        <v>739</v>
      </c>
      <c r="B19" s="49" t="s">
        <v>753</v>
      </c>
      <c r="C19" s="49" t="s">
        <v>541</v>
      </c>
      <c r="D19" s="49" t="s">
        <v>784</v>
      </c>
      <c r="E19" s="92">
        <v>4.4999999999999998E-2</v>
      </c>
      <c r="F19" s="92">
        <v>4.4999999999999998E-2</v>
      </c>
      <c r="G19" s="93">
        <v>45167</v>
      </c>
      <c r="H19" s="94">
        <v>0.87847222222222221</v>
      </c>
      <c r="I19" s="95">
        <v>45168.910416666666</v>
      </c>
      <c r="J19" s="93">
        <v>45169</v>
      </c>
      <c r="K19" s="94">
        <v>9.930555555555555E-2</v>
      </c>
      <c r="L19" s="176">
        <v>1.2</v>
      </c>
      <c r="M19" s="180">
        <v>30</v>
      </c>
      <c r="N19" s="49">
        <v>0</v>
      </c>
      <c r="O19" s="49">
        <v>0</v>
      </c>
      <c r="P19" s="49">
        <v>0</v>
      </c>
      <c r="Q19" s="68">
        <v>0</v>
      </c>
      <c r="R19" s="120">
        <v>0</v>
      </c>
    </row>
    <row r="20" spans="1:18" x14ac:dyDescent="0.35">
      <c r="A20" s="244" t="s">
        <v>739</v>
      </c>
      <c r="B20" s="49" t="s">
        <v>663</v>
      </c>
      <c r="C20" s="49" t="s">
        <v>541</v>
      </c>
      <c r="D20" s="49" t="s">
        <v>784</v>
      </c>
      <c r="E20" s="92">
        <v>51.03</v>
      </c>
      <c r="F20" s="92">
        <v>48.680999999999997</v>
      </c>
      <c r="G20" s="93">
        <v>45168</v>
      </c>
      <c r="H20" s="94">
        <v>0.3756944444444445</v>
      </c>
      <c r="I20" s="95">
        <v>45168.910416666666</v>
      </c>
      <c r="J20" s="93">
        <v>45169</v>
      </c>
      <c r="K20" s="94">
        <v>0.77708333333333324</v>
      </c>
      <c r="L20" s="176">
        <v>1.4</v>
      </c>
      <c r="M20" s="180">
        <v>34</v>
      </c>
      <c r="N20" s="49">
        <v>264</v>
      </c>
      <c r="O20" s="49">
        <v>236</v>
      </c>
      <c r="P20" s="49">
        <v>24</v>
      </c>
      <c r="Q20" s="68">
        <v>22</v>
      </c>
      <c r="R20" s="120">
        <v>64</v>
      </c>
    </row>
    <row r="21" spans="1:18" x14ac:dyDescent="0.35">
      <c r="A21" s="244" t="s">
        <v>739</v>
      </c>
      <c r="B21" s="49" t="s">
        <v>748</v>
      </c>
      <c r="C21" s="49" t="s">
        <v>541</v>
      </c>
      <c r="D21" s="49" t="s">
        <v>785</v>
      </c>
      <c r="E21" s="97">
        <v>2.0499999999999998</v>
      </c>
      <c r="F21" s="97">
        <v>0.26</v>
      </c>
      <c r="G21" s="93">
        <v>45168</v>
      </c>
      <c r="H21" s="94">
        <v>0.46527777777777773</v>
      </c>
      <c r="I21" s="95">
        <v>45168.930555555555</v>
      </c>
      <c r="J21" s="93">
        <v>45169</v>
      </c>
      <c r="K21" s="94">
        <v>5.1388888888888894E-2</v>
      </c>
      <c r="L21" s="176">
        <v>0.6</v>
      </c>
      <c r="M21" s="180">
        <v>15</v>
      </c>
      <c r="N21" s="49">
        <v>4</v>
      </c>
      <c r="O21" s="49">
        <v>3</v>
      </c>
      <c r="P21" s="49">
        <v>1</v>
      </c>
      <c r="Q21" s="49">
        <v>0</v>
      </c>
      <c r="R21" s="120">
        <v>0</v>
      </c>
    </row>
    <row r="22" spans="1:18" x14ac:dyDescent="0.35">
      <c r="A22" s="244" t="s">
        <v>739</v>
      </c>
      <c r="B22" s="49" t="s">
        <v>650</v>
      </c>
      <c r="C22" s="49" t="s">
        <v>541</v>
      </c>
      <c r="D22" s="49" t="s">
        <v>785</v>
      </c>
      <c r="E22" s="92">
        <v>56.231999999999999</v>
      </c>
      <c r="F22" s="92">
        <v>49.88</v>
      </c>
      <c r="G22" s="93">
        <v>45168</v>
      </c>
      <c r="H22" s="94">
        <v>0.46249999999999997</v>
      </c>
      <c r="I22" s="95">
        <v>45168.930555555555</v>
      </c>
      <c r="J22" s="93">
        <v>45169</v>
      </c>
      <c r="K22" s="94">
        <v>9.375E-2</v>
      </c>
      <c r="L22" s="176">
        <v>0.6</v>
      </c>
      <c r="M22" s="180">
        <v>16</v>
      </c>
      <c r="N22" s="49">
        <v>827</v>
      </c>
      <c r="O22" s="49">
        <v>754</v>
      </c>
      <c r="P22" s="49">
        <v>70</v>
      </c>
      <c r="Q22" s="68">
        <v>101</v>
      </c>
      <c r="R22" s="120">
        <v>362</v>
      </c>
    </row>
    <row r="23" spans="1:18" x14ac:dyDescent="0.35">
      <c r="A23" s="244" t="s">
        <v>739</v>
      </c>
      <c r="B23" s="49" t="s">
        <v>654</v>
      </c>
      <c r="C23" s="49" t="s">
        <v>541</v>
      </c>
      <c r="D23" s="49" t="s">
        <v>785</v>
      </c>
      <c r="E23" s="92">
        <v>81.290999999999997</v>
      </c>
      <c r="F23" s="92">
        <v>77.799000000000007</v>
      </c>
      <c r="G23" s="93">
        <v>45168</v>
      </c>
      <c r="H23" s="94">
        <v>0.46180555555555558</v>
      </c>
      <c r="I23" s="95">
        <v>45168.930555555555</v>
      </c>
      <c r="J23" s="93">
        <v>45169</v>
      </c>
      <c r="K23" s="94">
        <v>0.13194444444444445</v>
      </c>
      <c r="L23" s="176">
        <v>0.7</v>
      </c>
      <c r="M23" s="180">
        <v>17</v>
      </c>
      <c r="N23" s="49">
        <v>287</v>
      </c>
      <c r="O23" s="49">
        <v>228</v>
      </c>
      <c r="P23" s="49">
        <v>51</v>
      </c>
      <c r="Q23" s="68">
        <v>19</v>
      </c>
      <c r="R23" s="120">
        <v>69</v>
      </c>
    </row>
    <row r="24" spans="1:18" x14ac:dyDescent="0.35">
      <c r="A24" s="244" t="s">
        <v>739</v>
      </c>
      <c r="B24" s="49" t="s">
        <v>786</v>
      </c>
      <c r="C24" s="49" t="s">
        <v>541</v>
      </c>
      <c r="D24" s="49" t="s">
        <v>785</v>
      </c>
      <c r="E24" s="92">
        <v>0.09</v>
      </c>
      <c r="F24" s="92">
        <v>0.09</v>
      </c>
      <c r="G24" s="93">
        <v>45168</v>
      </c>
      <c r="H24" s="94">
        <v>0.50347222222222221</v>
      </c>
      <c r="I24" s="95">
        <v>45168.930555555555</v>
      </c>
      <c r="J24" s="93">
        <v>45169</v>
      </c>
      <c r="K24" s="94">
        <v>3.5416666666666666E-2</v>
      </c>
      <c r="L24" s="176">
        <v>0.5</v>
      </c>
      <c r="M24" s="180">
        <v>12</v>
      </c>
      <c r="N24" s="49">
        <v>1</v>
      </c>
      <c r="O24" s="49">
        <v>1</v>
      </c>
      <c r="P24" s="49">
        <v>0</v>
      </c>
      <c r="Q24" s="68">
        <v>0</v>
      </c>
      <c r="R24" s="120">
        <v>0</v>
      </c>
    </row>
    <row r="25" spans="1:18" x14ac:dyDescent="0.35">
      <c r="A25" s="244" t="s">
        <v>739</v>
      </c>
      <c r="B25" s="49" t="s">
        <v>672</v>
      </c>
      <c r="C25" s="49" t="s">
        <v>541</v>
      </c>
      <c r="D25" s="49" t="s">
        <v>785</v>
      </c>
      <c r="E25" s="92">
        <v>0.05</v>
      </c>
      <c r="F25" s="92">
        <v>0.05</v>
      </c>
      <c r="G25" s="93">
        <v>45168</v>
      </c>
      <c r="H25" s="94">
        <v>0.51180555555555551</v>
      </c>
      <c r="I25" s="95">
        <v>45168.930555555555</v>
      </c>
      <c r="J25" s="93">
        <v>45169</v>
      </c>
      <c r="K25" s="94">
        <v>2.2916666666666669E-2</v>
      </c>
      <c r="L25" s="176">
        <v>0.5</v>
      </c>
      <c r="M25" s="180">
        <v>12</v>
      </c>
      <c r="N25" s="49">
        <v>1</v>
      </c>
      <c r="O25" s="49">
        <v>1</v>
      </c>
      <c r="P25" s="49">
        <v>0</v>
      </c>
      <c r="Q25" s="68">
        <v>0</v>
      </c>
      <c r="R25" s="120">
        <v>0</v>
      </c>
    </row>
    <row r="26" spans="1:18" ht="16.75" customHeight="1" x14ac:dyDescent="0.35">
      <c r="A26" s="244" t="s">
        <v>739</v>
      </c>
      <c r="B26" s="49" t="s">
        <v>751</v>
      </c>
      <c r="C26" s="49" t="s">
        <v>541</v>
      </c>
      <c r="D26" s="49" t="s">
        <v>787</v>
      </c>
      <c r="E26" s="92">
        <v>6.0949999999999998</v>
      </c>
      <c r="F26" s="92">
        <v>3.4079999999999999</v>
      </c>
      <c r="G26" s="93">
        <v>45168</v>
      </c>
      <c r="H26" s="94">
        <v>0.4694444444444445</v>
      </c>
      <c r="I26" s="95">
        <v>45168.910416666666</v>
      </c>
      <c r="J26" s="93">
        <v>45169</v>
      </c>
      <c r="K26" s="94">
        <v>2.1527777777777781E-2</v>
      </c>
      <c r="L26" s="176">
        <v>0.6</v>
      </c>
      <c r="M26" s="180">
        <v>14</v>
      </c>
      <c r="N26" s="49">
        <v>20</v>
      </c>
      <c r="O26" s="49">
        <v>9</v>
      </c>
      <c r="P26" s="49">
        <v>11</v>
      </c>
      <c r="Q26" s="68">
        <v>1</v>
      </c>
      <c r="R26" s="120">
        <v>3</v>
      </c>
    </row>
    <row r="27" spans="1:18" x14ac:dyDescent="0.35">
      <c r="A27" s="244" t="s">
        <v>757</v>
      </c>
      <c r="B27" s="49" t="s">
        <v>658</v>
      </c>
      <c r="C27" s="49" t="s">
        <v>541</v>
      </c>
      <c r="D27" s="49" t="s">
        <v>782</v>
      </c>
      <c r="E27" s="92">
        <v>17.686</v>
      </c>
      <c r="F27" s="92">
        <v>17.058</v>
      </c>
      <c r="G27" s="93">
        <v>45190</v>
      </c>
      <c r="H27" s="94">
        <v>0.39999999999999997</v>
      </c>
      <c r="I27" s="95">
        <v>45190.779861111114</v>
      </c>
      <c r="J27" s="93">
        <v>45190</v>
      </c>
      <c r="K27" s="94">
        <v>0.87708333333333333</v>
      </c>
      <c r="L27" s="176">
        <v>0.5</v>
      </c>
      <c r="M27" s="180">
        <v>12</v>
      </c>
      <c r="N27" s="49">
        <v>50</v>
      </c>
      <c r="O27" s="49">
        <v>35</v>
      </c>
      <c r="P27" s="49">
        <v>11</v>
      </c>
      <c r="Q27" s="68">
        <v>3</v>
      </c>
      <c r="R27" s="120">
        <v>10</v>
      </c>
    </row>
    <row r="28" spans="1:18" x14ac:dyDescent="0.35">
      <c r="A28" s="244" t="s">
        <v>757</v>
      </c>
      <c r="B28" s="49" t="s">
        <v>758</v>
      </c>
      <c r="C28" s="49" t="s">
        <v>541</v>
      </c>
      <c r="D28" s="49" t="s">
        <v>788</v>
      </c>
      <c r="E28" s="92">
        <v>1.113</v>
      </c>
      <c r="F28" s="92">
        <v>1.113</v>
      </c>
      <c r="G28" s="93">
        <v>45190</v>
      </c>
      <c r="H28" s="94">
        <v>0.43402777777777773</v>
      </c>
      <c r="I28" s="95">
        <v>45190.779861111114</v>
      </c>
      <c r="J28" s="93">
        <v>45190</v>
      </c>
      <c r="K28" s="94">
        <v>0.85416666666666663</v>
      </c>
      <c r="L28" s="176">
        <v>0.4</v>
      </c>
      <c r="M28" s="180">
        <v>11</v>
      </c>
      <c r="N28" s="49">
        <v>7</v>
      </c>
      <c r="O28" s="49">
        <v>0</v>
      </c>
      <c r="P28" s="49">
        <v>6</v>
      </c>
      <c r="Q28" s="68">
        <v>0</v>
      </c>
      <c r="R28" s="120">
        <v>0</v>
      </c>
    </row>
    <row r="29" spans="1:18" x14ac:dyDescent="0.35">
      <c r="A29" s="244" t="s">
        <v>757</v>
      </c>
      <c r="B29" s="49" t="s">
        <v>650</v>
      </c>
      <c r="C29" s="49" t="s">
        <v>541</v>
      </c>
      <c r="D29" s="49" t="s">
        <v>785</v>
      </c>
      <c r="E29" s="92">
        <v>56.231999999999999</v>
      </c>
      <c r="F29" s="92">
        <v>49.88</v>
      </c>
      <c r="G29" s="93">
        <v>45190</v>
      </c>
      <c r="H29" s="94">
        <v>0.26319444444444445</v>
      </c>
      <c r="I29" s="95">
        <v>45190.835416666669</v>
      </c>
      <c r="J29" s="93">
        <v>45190</v>
      </c>
      <c r="K29" s="94">
        <v>0.94861111111111107</v>
      </c>
      <c r="L29" s="176">
        <v>0.7</v>
      </c>
      <c r="M29" s="180">
        <v>17</v>
      </c>
      <c r="N29" s="49">
        <v>825</v>
      </c>
      <c r="O29" s="49">
        <v>752</v>
      </c>
      <c r="P29" s="49">
        <v>70</v>
      </c>
      <c r="Q29" s="68">
        <v>105</v>
      </c>
      <c r="R29" s="120">
        <v>362</v>
      </c>
    </row>
    <row r="30" spans="1:18" x14ac:dyDescent="0.35">
      <c r="A30" s="244" t="s">
        <v>757</v>
      </c>
      <c r="B30" s="49" t="s">
        <v>654</v>
      </c>
      <c r="C30" s="49" t="s">
        <v>541</v>
      </c>
      <c r="D30" s="49" t="s">
        <v>785</v>
      </c>
      <c r="E30" s="92">
        <v>81.295000000000002</v>
      </c>
      <c r="F30" s="92">
        <v>77.804000000000002</v>
      </c>
      <c r="G30" s="93">
        <v>45190</v>
      </c>
      <c r="H30" s="94">
        <v>0.2638888888888889</v>
      </c>
      <c r="I30" s="95">
        <v>45190.835416666669</v>
      </c>
      <c r="J30" s="93">
        <v>45191</v>
      </c>
      <c r="K30" s="94">
        <v>3.472222222222222E-3</v>
      </c>
      <c r="L30" s="176">
        <v>0.7</v>
      </c>
      <c r="M30" s="180">
        <v>18</v>
      </c>
      <c r="N30" s="49">
        <v>287</v>
      </c>
      <c r="O30" s="49">
        <v>228</v>
      </c>
      <c r="P30" s="49">
        <v>51</v>
      </c>
      <c r="Q30" s="68">
        <v>19</v>
      </c>
      <c r="R30" s="120">
        <v>72</v>
      </c>
    </row>
    <row r="31" spans="1:18" x14ac:dyDescent="0.35">
      <c r="A31" s="244" t="s">
        <v>757</v>
      </c>
      <c r="B31" s="49" t="s">
        <v>786</v>
      </c>
      <c r="C31" s="49" t="s">
        <v>541</v>
      </c>
      <c r="D31" s="49" t="s">
        <v>785</v>
      </c>
      <c r="E31" s="92">
        <v>0.09</v>
      </c>
      <c r="F31" s="92">
        <v>0.09</v>
      </c>
      <c r="G31" s="93">
        <v>45190</v>
      </c>
      <c r="H31" s="94">
        <v>0.27430555555555552</v>
      </c>
      <c r="I31" s="95">
        <v>45190.835416666669</v>
      </c>
      <c r="J31" s="93">
        <v>45190</v>
      </c>
      <c r="K31" s="94">
        <v>0.87291666666666667</v>
      </c>
      <c r="L31" s="176">
        <v>0.6</v>
      </c>
      <c r="M31" s="180">
        <v>15</v>
      </c>
      <c r="N31" s="49">
        <v>1</v>
      </c>
      <c r="O31" s="49">
        <v>1</v>
      </c>
      <c r="P31" s="49">
        <v>0</v>
      </c>
      <c r="Q31" s="68">
        <v>0</v>
      </c>
      <c r="R31" s="120">
        <v>0</v>
      </c>
    </row>
    <row r="32" spans="1:18" x14ac:dyDescent="0.35">
      <c r="A32" s="245" t="s">
        <v>757</v>
      </c>
      <c r="B32" s="109" t="s">
        <v>672</v>
      </c>
      <c r="C32" s="109" t="s">
        <v>541</v>
      </c>
      <c r="D32" s="109" t="s">
        <v>785</v>
      </c>
      <c r="E32" s="246">
        <v>5.3999999999999999E-2</v>
      </c>
      <c r="F32" s="246">
        <v>5.3999999999999999E-2</v>
      </c>
      <c r="G32" s="113">
        <v>45190</v>
      </c>
      <c r="H32" s="115">
        <v>0.26527777777777778</v>
      </c>
      <c r="I32" s="247">
        <v>45190.835416666669</v>
      </c>
      <c r="J32" s="113">
        <v>45190</v>
      </c>
      <c r="K32" s="115">
        <v>0.88541666666666663</v>
      </c>
      <c r="L32" s="248">
        <v>0.6</v>
      </c>
      <c r="M32" s="249">
        <v>15</v>
      </c>
      <c r="N32" s="109">
        <v>1</v>
      </c>
      <c r="O32" s="109">
        <v>1</v>
      </c>
      <c r="P32" s="109">
        <v>0</v>
      </c>
      <c r="Q32" s="110">
        <v>0</v>
      </c>
      <c r="R32" s="160">
        <v>0</v>
      </c>
    </row>
  </sheetData>
  <sortState xmlns:xlrd2="http://schemas.microsoft.com/office/spreadsheetml/2017/richdata2" ref="A4:R32">
    <sortCondition ref="A5:A32"/>
    <sortCondition ref="D5:D32"/>
    <sortCondition ref="B5:B32"/>
  </sortState>
  <phoneticPr fontId="19" type="noConversion"/>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82AA"/>
  </sheetPr>
  <dimension ref="A1:I14"/>
  <sheetViews>
    <sheetView zoomScaleNormal="100" workbookViewId="0">
      <selection activeCell="A3" sqref="A3:I3"/>
    </sheetView>
  </sheetViews>
  <sheetFormatPr defaultColWidth="8.6328125" defaultRowHeight="15.5" x14ac:dyDescent="0.35"/>
  <cols>
    <col min="1" max="1" width="23.6328125" style="3" customWidth="1"/>
    <col min="2" max="2" width="11.6328125" style="3" customWidth="1"/>
    <col min="3" max="3" width="15.36328125" style="3" customWidth="1"/>
    <col min="4" max="4" width="19.36328125" style="3" customWidth="1"/>
    <col min="5" max="5" width="17.54296875" style="3" customWidth="1"/>
    <col min="6" max="6" width="18.6328125" style="3" customWidth="1"/>
    <col min="7" max="7" width="17.453125" style="3" customWidth="1"/>
    <col min="8" max="8" width="19.54296875" style="3" customWidth="1"/>
    <col min="9" max="9" width="22.6328125" style="3" customWidth="1"/>
    <col min="10" max="16384" width="8.6328125" style="3"/>
  </cols>
  <sheetData>
    <row r="1" spans="1:9" x14ac:dyDescent="0.35">
      <c r="A1" s="188" t="s">
        <v>802</v>
      </c>
      <c r="B1" s="17"/>
      <c r="C1" s="17"/>
      <c r="D1" s="17"/>
      <c r="E1" s="17"/>
    </row>
    <row r="3" spans="1:9" s="65" customFormat="1" ht="45" x14ac:dyDescent="0.35">
      <c r="A3" s="276" t="s">
        <v>718</v>
      </c>
      <c r="B3" s="274" t="s">
        <v>763</v>
      </c>
      <c r="C3" s="274" t="s">
        <v>803</v>
      </c>
      <c r="D3" s="274" t="s">
        <v>804</v>
      </c>
      <c r="E3" s="274" t="s">
        <v>805</v>
      </c>
      <c r="F3" s="274" t="s">
        <v>806</v>
      </c>
      <c r="G3" s="274" t="s">
        <v>807</v>
      </c>
      <c r="H3" s="274" t="s">
        <v>808</v>
      </c>
      <c r="I3" s="275" t="s">
        <v>809</v>
      </c>
    </row>
    <row r="4" spans="1:9" s="6" customFormat="1" ht="23.75" customHeight="1" x14ac:dyDescent="0.35">
      <c r="A4" s="212" t="s">
        <v>739</v>
      </c>
      <c r="B4" s="57" t="s">
        <v>782</v>
      </c>
      <c r="C4" s="57">
        <v>50</v>
      </c>
      <c r="D4" s="74">
        <v>45168</v>
      </c>
      <c r="E4" s="75">
        <v>0.53749999999999998</v>
      </c>
      <c r="F4" s="74">
        <v>45169.013194444444</v>
      </c>
      <c r="G4" s="75">
        <v>1.3194444444444444E-2</v>
      </c>
      <c r="H4" s="181">
        <v>0.5</v>
      </c>
      <c r="I4" s="250">
        <v>11.4166666666666</v>
      </c>
    </row>
    <row r="5" spans="1:9" ht="23.75" customHeight="1" x14ac:dyDescent="0.35">
      <c r="A5" s="199" t="s">
        <v>739</v>
      </c>
      <c r="B5" s="55" t="s">
        <v>785</v>
      </c>
      <c r="C5" s="55">
        <v>1120</v>
      </c>
      <c r="D5" s="59">
        <v>45168.461805555555</v>
      </c>
      <c r="E5" s="61">
        <v>0.46180555555555558</v>
      </c>
      <c r="F5" s="59">
        <v>45169.131944444445</v>
      </c>
      <c r="G5" s="61">
        <v>0.13194444444444445</v>
      </c>
      <c r="H5" s="182">
        <v>0.67013888888888795</v>
      </c>
      <c r="I5" s="251">
        <v>16.0833333333333</v>
      </c>
    </row>
    <row r="6" spans="1:9" ht="23.75" customHeight="1" x14ac:dyDescent="0.35">
      <c r="A6" s="199" t="s">
        <v>739</v>
      </c>
      <c r="B6" s="55" t="s">
        <v>784</v>
      </c>
      <c r="C6" s="55">
        <v>1495</v>
      </c>
      <c r="D6" s="59">
        <v>45168</v>
      </c>
      <c r="E6" s="61">
        <v>0.375</v>
      </c>
      <c r="F6" s="59">
        <v>45169.777083333334</v>
      </c>
      <c r="G6" s="61">
        <v>0.77708333333333324</v>
      </c>
      <c r="H6" s="182">
        <v>1.40208333333333</v>
      </c>
      <c r="I6" s="251">
        <v>33.65</v>
      </c>
    </row>
    <row r="7" spans="1:9" ht="23.75" customHeight="1" x14ac:dyDescent="0.35">
      <c r="A7" s="199" t="s">
        <v>739</v>
      </c>
      <c r="B7" s="55" t="s">
        <v>781</v>
      </c>
      <c r="C7" s="58">
        <v>363</v>
      </c>
      <c r="D7" s="59">
        <v>45168.461111111108</v>
      </c>
      <c r="E7" s="61">
        <v>0.46111111111111108</v>
      </c>
      <c r="F7" s="59">
        <v>45169.149305555555</v>
      </c>
      <c r="G7" s="61">
        <v>0.14930555555555555</v>
      </c>
      <c r="H7" s="182">
        <v>0.688194444444444</v>
      </c>
      <c r="I7" s="251">
        <v>16.516666666666602</v>
      </c>
    </row>
    <row r="8" spans="1:9" ht="23.75" customHeight="1" x14ac:dyDescent="0.35">
      <c r="A8" s="199" t="s">
        <v>739</v>
      </c>
      <c r="B8" s="55" t="s">
        <v>787</v>
      </c>
      <c r="C8" s="55">
        <v>20</v>
      </c>
      <c r="D8" s="59">
        <v>45168.469444444447</v>
      </c>
      <c r="E8" s="61">
        <v>0.4694444444444445</v>
      </c>
      <c r="F8" s="59">
        <v>45169.021527777775</v>
      </c>
      <c r="G8" s="61">
        <v>2.1527777777777781E-2</v>
      </c>
      <c r="H8" s="182">
        <v>0.55208333333333304</v>
      </c>
      <c r="I8" s="251">
        <v>13.25</v>
      </c>
    </row>
    <row r="9" spans="1:9" ht="23.75" customHeight="1" x14ac:dyDescent="0.35">
      <c r="A9" s="199" t="s">
        <v>739</v>
      </c>
      <c r="B9" s="55" t="s">
        <v>779</v>
      </c>
      <c r="C9" s="55">
        <v>531</v>
      </c>
      <c r="D9" s="59">
        <v>45168.462500000001</v>
      </c>
      <c r="E9" s="61">
        <v>0.46249999999999997</v>
      </c>
      <c r="F9" s="59">
        <v>45169.729861111111</v>
      </c>
      <c r="G9" s="61">
        <v>0.72986111111111107</v>
      </c>
      <c r="H9" s="182">
        <v>1.2673611111111101</v>
      </c>
      <c r="I9" s="251">
        <v>30.4166666666666</v>
      </c>
    </row>
    <row r="10" spans="1:9" ht="23.75" customHeight="1" x14ac:dyDescent="0.35">
      <c r="A10" s="199" t="s">
        <v>739</v>
      </c>
      <c r="B10" s="55" t="s">
        <v>778</v>
      </c>
      <c r="C10" s="55">
        <v>349</v>
      </c>
      <c r="D10" s="59">
        <v>45168.361111111109</v>
      </c>
      <c r="E10" s="61">
        <v>0.3611111111111111</v>
      </c>
      <c r="F10" s="59">
        <v>45169.06527777778</v>
      </c>
      <c r="G10" s="61">
        <v>6.5277777777777782E-2</v>
      </c>
      <c r="H10" s="182">
        <v>0.70416666666666605</v>
      </c>
      <c r="I10" s="251">
        <v>16.899999999999999</v>
      </c>
    </row>
    <row r="11" spans="1:9" ht="23.75" customHeight="1" x14ac:dyDescent="0.35">
      <c r="A11" s="199" t="s">
        <v>757</v>
      </c>
      <c r="B11" s="55" t="s">
        <v>782</v>
      </c>
      <c r="C11" s="55">
        <v>50</v>
      </c>
      <c r="D11" s="59">
        <v>45190.400000000001</v>
      </c>
      <c r="E11" s="61">
        <v>0.39999999999999997</v>
      </c>
      <c r="F11" s="59">
        <v>45190.877083333333</v>
      </c>
      <c r="G11" s="61">
        <v>0.87708333333333333</v>
      </c>
      <c r="H11" s="182">
        <v>0.47708333333333303</v>
      </c>
      <c r="I11" s="251">
        <v>11.45</v>
      </c>
    </row>
    <row r="12" spans="1:9" ht="23.75" customHeight="1" x14ac:dyDescent="0.35">
      <c r="A12" s="199" t="s">
        <v>757</v>
      </c>
      <c r="B12" s="55" t="s">
        <v>785</v>
      </c>
      <c r="C12" s="55">
        <v>1114</v>
      </c>
      <c r="D12" s="59">
        <v>45190.263194444444</v>
      </c>
      <c r="E12" s="61">
        <v>0.26319444444444445</v>
      </c>
      <c r="F12" s="59">
        <v>45191.003472222219</v>
      </c>
      <c r="G12" s="61">
        <v>3.472222222222222E-3</v>
      </c>
      <c r="H12" s="182">
        <v>0.74027777777777704</v>
      </c>
      <c r="I12" s="251">
        <v>17.766666666666602</v>
      </c>
    </row>
    <row r="13" spans="1:9" ht="23.75" customHeight="1" x14ac:dyDescent="0.35">
      <c r="A13" s="215" t="s">
        <v>757</v>
      </c>
      <c r="B13" s="52" t="s">
        <v>788</v>
      </c>
      <c r="C13" s="52">
        <v>7</v>
      </c>
      <c r="D13" s="240">
        <v>45190.434027777781</v>
      </c>
      <c r="E13" s="241">
        <v>0.43402777777777773</v>
      </c>
      <c r="F13" s="240">
        <v>45190.854166666664</v>
      </c>
      <c r="G13" s="241">
        <v>0.85416666666666663</v>
      </c>
      <c r="H13" s="252">
        <v>0.42013888888888801</v>
      </c>
      <c r="I13" s="253">
        <v>10.0833333333333</v>
      </c>
    </row>
    <row r="14" spans="1:9" x14ac:dyDescent="0.35">
      <c r="D14" s="39"/>
    </row>
  </sheetData>
  <phoneticPr fontId="19" type="noConversion"/>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82AA"/>
  </sheetPr>
  <dimension ref="A1:I6"/>
  <sheetViews>
    <sheetView zoomScaleNormal="100" workbookViewId="0">
      <selection activeCell="A3" sqref="A3:I3"/>
    </sheetView>
  </sheetViews>
  <sheetFormatPr defaultColWidth="8.6328125" defaultRowHeight="15.5" x14ac:dyDescent="0.35"/>
  <cols>
    <col min="1" max="1" width="24.54296875" style="3" customWidth="1"/>
    <col min="2" max="2" width="23.36328125" style="3" customWidth="1"/>
    <col min="3" max="3" width="15.54296875" style="3" customWidth="1"/>
    <col min="4" max="8" width="17" style="3" customWidth="1"/>
    <col min="9" max="9" width="22.54296875" style="6" customWidth="1"/>
    <col min="10" max="16384" width="8.6328125" style="3"/>
  </cols>
  <sheetData>
    <row r="1" spans="1:9" x14ac:dyDescent="0.35">
      <c r="A1" s="188" t="s">
        <v>810</v>
      </c>
      <c r="B1" s="9"/>
      <c r="C1" s="9"/>
      <c r="D1" s="9"/>
    </row>
    <row r="3" spans="1:9" s="65" customFormat="1" ht="75" x14ac:dyDescent="0.35">
      <c r="A3" s="289" t="s">
        <v>718</v>
      </c>
      <c r="B3" s="283" t="s">
        <v>762</v>
      </c>
      <c r="C3" s="283" t="s">
        <v>803</v>
      </c>
      <c r="D3" s="283" t="s">
        <v>804</v>
      </c>
      <c r="E3" s="283" t="s">
        <v>805</v>
      </c>
      <c r="F3" s="283" t="s">
        <v>806</v>
      </c>
      <c r="G3" s="283" t="s">
        <v>807</v>
      </c>
      <c r="H3" s="283" t="s">
        <v>808</v>
      </c>
      <c r="I3" s="288" t="s">
        <v>809</v>
      </c>
    </row>
    <row r="4" spans="1:9" s="53" customFormat="1" ht="18" customHeight="1" x14ac:dyDescent="0.35">
      <c r="A4" s="199" t="s">
        <v>739</v>
      </c>
      <c r="B4" s="54" t="s">
        <v>780</v>
      </c>
      <c r="C4" s="55">
        <v>49</v>
      </c>
      <c r="D4" s="59">
        <v>45168.464583333334</v>
      </c>
      <c r="E4" s="61">
        <v>0.46458333333333335</v>
      </c>
      <c r="F4" s="59">
        <v>45169.149305555555</v>
      </c>
      <c r="G4" s="61">
        <v>0.14930555555555555</v>
      </c>
      <c r="H4" s="171">
        <v>0.7</v>
      </c>
      <c r="I4" s="251">
        <v>16</v>
      </c>
    </row>
    <row r="5" spans="1:9" s="53" customFormat="1" ht="17.149999999999999" customHeight="1" x14ac:dyDescent="0.35">
      <c r="A5" s="215" t="s">
        <v>739</v>
      </c>
      <c r="B5" s="51" t="s">
        <v>783</v>
      </c>
      <c r="C5" s="52">
        <v>8</v>
      </c>
      <c r="D5" s="240">
        <v>45168.375</v>
      </c>
      <c r="E5" s="254">
        <v>0.375</v>
      </c>
      <c r="F5" s="240">
        <v>45169.118055555555</v>
      </c>
      <c r="G5" s="241">
        <v>0.11805555555555557</v>
      </c>
      <c r="H5" s="242">
        <v>0.7</v>
      </c>
      <c r="I5" s="253">
        <v>17</v>
      </c>
    </row>
    <row r="6" spans="1:9" x14ac:dyDescent="0.35">
      <c r="I6" s="62"/>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82AA"/>
  </sheetPr>
  <dimension ref="A1:V98"/>
  <sheetViews>
    <sheetView zoomScaleNormal="100" workbookViewId="0">
      <selection activeCell="A3" sqref="A3:O3"/>
    </sheetView>
  </sheetViews>
  <sheetFormatPr defaultColWidth="8.6328125" defaultRowHeight="15.5" x14ac:dyDescent="0.35"/>
  <cols>
    <col min="1" max="1" width="25.6328125" style="3" customWidth="1"/>
    <col min="2" max="2" width="24.6328125" style="3" customWidth="1"/>
    <col min="3" max="3" width="9" style="99" customWidth="1"/>
    <col min="4" max="5" width="10.36328125" style="3" customWidth="1"/>
    <col min="6" max="6" width="37.6328125" style="3" customWidth="1"/>
    <col min="7" max="7" width="16.54296875" style="3" customWidth="1"/>
    <col min="8" max="8" width="13.6328125" style="3" customWidth="1"/>
    <col min="9" max="9" width="24.1796875" style="3" customWidth="1"/>
    <col min="10" max="10" width="44.6328125" style="11" customWidth="1"/>
    <col min="11" max="11" width="11.6328125" style="3" customWidth="1"/>
    <col min="12" max="12" width="13.6328125" style="3" customWidth="1"/>
    <col min="13" max="13" width="16.6328125" style="3" customWidth="1"/>
    <col min="14" max="14" width="14" style="3" customWidth="1"/>
    <col min="15" max="15" width="100.54296875" style="3" customWidth="1"/>
    <col min="16" max="16384" width="8.6328125" style="3"/>
  </cols>
  <sheetData>
    <row r="1" spans="1:22" x14ac:dyDescent="0.35">
      <c r="A1" s="186" t="s">
        <v>811</v>
      </c>
    </row>
    <row r="2" spans="1:22" x14ac:dyDescent="0.35">
      <c r="H2" s="12"/>
    </row>
    <row r="3" spans="1:22" s="66" customFormat="1" ht="45" x14ac:dyDescent="0.35">
      <c r="A3" s="273" t="s">
        <v>812</v>
      </c>
      <c r="B3" s="274" t="s">
        <v>795</v>
      </c>
      <c r="C3" s="290" t="s">
        <v>813</v>
      </c>
      <c r="D3" s="274" t="s">
        <v>796</v>
      </c>
      <c r="E3" s="274" t="s">
        <v>814</v>
      </c>
      <c r="F3" s="274" t="s">
        <v>797</v>
      </c>
      <c r="G3" s="274" t="s">
        <v>815</v>
      </c>
      <c r="H3" s="274" t="s">
        <v>816</v>
      </c>
      <c r="I3" s="274" t="s">
        <v>817</v>
      </c>
      <c r="J3" s="274" t="s">
        <v>818</v>
      </c>
      <c r="K3" s="274" t="s">
        <v>819</v>
      </c>
      <c r="L3" s="274" t="s">
        <v>820</v>
      </c>
      <c r="M3" s="274" t="s">
        <v>821</v>
      </c>
      <c r="N3" s="274" t="s">
        <v>798</v>
      </c>
      <c r="O3" s="275" t="s">
        <v>409</v>
      </c>
      <c r="P3" s="65"/>
      <c r="Q3" s="65"/>
      <c r="R3" s="65"/>
      <c r="S3" s="65"/>
      <c r="T3" s="65"/>
      <c r="U3" s="65"/>
      <c r="V3" s="65"/>
    </row>
    <row r="4" spans="1:22" s="53" customFormat="1" ht="20.75" customHeight="1" x14ac:dyDescent="0.35">
      <c r="A4" s="244" t="s">
        <v>739</v>
      </c>
      <c r="B4" s="49" t="s">
        <v>800</v>
      </c>
      <c r="C4" s="100">
        <v>1</v>
      </c>
      <c r="D4" s="49">
        <v>0</v>
      </c>
      <c r="E4" s="49" t="s">
        <v>822</v>
      </c>
      <c r="F4" s="68" t="s">
        <v>823</v>
      </c>
      <c r="G4" s="49" t="s">
        <v>799</v>
      </c>
      <c r="H4" s="49" t="s">
        <v>741</v>
      </c>
      <c r="I4" s="49" t="s">
        <v>541</v>
      </c>
      <c r="J4" s="50" t="s">
        <v>1002</v>
      </c>
      <c r="K4" s="49" t="s">
        <v>824</v>
      </c>
      <c r="L4" s="68" t="s">
        <v>825</v>
      </c>
      <c r="M4" s="49">
        <v>0</v>
      </c>
      <c r="N4" s="49" t="s">
        <v>541</v>
      </c>
      <c r="O4" s="120" t="s">
        <v>826</v>
      </c>
    </row>
    <row r="5" spans="1:22" s="53" customFormat="1" ht="20.75" customHeight="1" x14ac:dyDescent="0.35">
      <c r="A5" s="244" t="s">
        <v>739</v>
      </c>
      <c r="B5" s="49" t="s">
        <v>800</v>
      </c>
      <c r="C5" s="101">
        <v>4.5599999999999996</v>
      </c>
      <c r="D5" s="49">
        <v>0</v>
      </c>
      <c r="E5" s="49" t="s">
        <v>822</v>
      </c>
      <c r="F5" s="68" t="s">
        <v>827</v>
      </c>
      <c r="G5" s="49" t="s">
        <v>799</v>
      </c>
      <c r="H5" s="49" t="s">
        <v>741</v>
      </c>
      <c r="I5" s="49" t="s">
        <v>541</v>
      </c>
      <c r="J5" s="50" t="s">
        <v>1002</v>
      </c>
      <c r="K5" s="49" t="s">
        <v>824</v>
      </c>
      <c r="L5" s="68" t="s">
        <v>828</v>
      </c>
      <c r="M5" s="49">
        <v>0</v>
      </c>
      <c r="N5" s="49" t="s">
        <v>541</v>
      </c>
      <c r="O5" s="120" t="s">
        <v>826</v>
      </c>
    </row>
    <row r="6" spans="1:22" s="53" customFormat="1" ht="20.75" customHeight="1" x14ac:dyDescent="0.35">
      <c r="A6" s="244" t="s">
        <v>739</v>
      </c>
      <c r="B6" s="49" t="s">
        <v>800</v>
      </c>
      <c r="C6" s="101">
        <v>1</v>
      </c>
      <c r="D6" s="49">
        <v>0</v>
      </c>
      <c r="E6" s="49" t="s">
        <v>822</v>
      </c>
      <c r="F6" s="68" t="s">
        <v>829</v>
      </c>
      <c r="G6" s="49" t="s">
        <v>799</v>
      </c>
      <c r="H6" s="49" t="s">
        <v>741</v>
      </c>
      <c r="I6" s="49" t="s">
        <v>541</v>
      </c>
      <c r="J6" s="50" t="s">
        <v>1002</v>
      </c>
      <c r="K6" s="49" t="s">
        <v>824</v>
      </c>
      <c r="L6" s="68" t="s">
        <v>778</v>
      </c>
      <c r="M6" s="49">
        <v>0</v>
      </c>
      <c r="N6" s="49" t="s">
        <v>541</v>
      </c>
      <c r="O6" s="120" t="s">
        <v>826</v>
      </c>
    </row>
    <row r="7" spans="1:22" s="53" customFormat="1" ht="32" customHeight="1" x14ac:dyDescent="0.35">
      <c r="A7" s="244" t="s">
        <v>739</v>
      </c>
      <c r="B7" s="49" t="s">
        <v>800</v>
      </c>
      <c r="C7" s="101">
        <v>3.42</v>
      </c>
      <c r="D7" s="49">
        <v>0</v>
      </c>
      <c r="E7" s="49" t="s">
        <v>822</v>
      </c>
      <c r="F7" s="68" t="s">
        <v>830</v>
      </c>
      <c r="G7" s="49" t="s">
        <v>741</v>
      </c>
      <c r="H7" s="49" t="s">
        <v>799</v>
      </c>
      <c r="I7" s="96" t="s">
        <v>831</v>
      </c>
      <c r="J7" s="50" t="s">
        <v>1002</v>
      </c>
      <c r="K7" s="49" t="s">
        <v>824</v>
      </c>
      <c r="L7" s="68" t="s">
        <v>828</v>
      </c>
      <c r="M7" s="49">
        <v>0</v>
      </c>
      <c r="N7" s="49" t="s">
        <v>541</v>
      </c>
      <c r="O7" s="120" t="s">
        <v>826</v>
      </c>
    </row>
    <row r="8" spans="1:22" s="53" customFormat="1" ht="20.75" customHeight="1" x14ac:dyDescent="0.35">
      <c r="A8" s="244" t="s">
        <v>739</v>
      </c>
      <c r="B8" s="49" t="s">
        <v>800</v>
      </c>
      <c r="C8" s="101">
        <v>0.5</v>
      </c>
      <c r="D8" s="49">
        <v>0</v>
      </c>
      <c r="E8" s="49" t="s">
        <v>822</v>
      </c>
      <c r="F8" s="68" t="s">
        <v>832</v>
      </c>
      <c r="G8" s="49" t="s">
        <v>799</v>
      </c>
      <c r="H8" s="49" t="s">
        <v>741</v>
      </c>
      <c r="I8" s="49" t="s">
        <v>541</v>
      </c>
      <c r="J8" s="50" t="s">
        <v>1002</v>
      </c>
      <c r="K8" s="49" t="s">
        <v>824</v>
      </c>
      <c r="L8" s="68" t="s">
        <v>833</v>
      </c>
      <c r="M8" s="49">
        <v>0</v>
      </c>
      <c r="N8" s="49" t="s">
        <v>541</v>
      </c>
      <c r="O8" s="120" t="s">
        <v>826</v>
      </c>
    </row>
    <row r="9" spans="1:22" s="53" customFormat="1" ht="20.75" customHeight="1" x14ac:dyDescent="0.35">
      <c r="A9" s="244" t="s">
        <v>739</v>
      </c>
      <c r="B9" s="49" t="s">
        <v>800</v>
      </c>
      <c r="C9" s="101">
        <v>3</v>
      </c>
      <c r="D9" s="49">
        <v>0</v>
      </c>
      <c r="E9" s="49" t="s">
        <v>822</v>
      </c>
      <c r="F9" s="68" t="s">
        <v>834</v>
      </c>
      <c r="G9" s="49" t="s">
        <v>799</v>
      </c>
      <c r="H9" s="49" t="s">
        <v>741</v>
      </c>
      <c r="I9" s="49" t="s">
        <v>541</v>
      </c>
      <c r="J9" s="50" t="s">
        <v>1002</v>
      </c>
      <c r="K9" s="49" t="s">
        <v>824</v>
      </c>
      <c r="L9" s="68" t="s">
        <v>833</v>
      </c>
      <c r="M9" s="49">
        <v>0</v>
      </c>
      <c r="N9" s="49" t="s">
        <v>541</v>
      </c>
      <c r="O9" s="120" t="s">
        <v>826</v>
      </c>
    </row>
    <row r="10" spans="1:22" s="53" customFormat="1" ht="20.75" customHeight="1" x14ac:dyDescent="0.35">
      <c r="A10" s="244" t="s">
        <v>739</v>
      </c>
      <c r="B10" s="49" t="s">
        <v>800</v>
      </c>
      <c r="C10" s="101">
        <v>10.26</v>
      </c>
      <c r="D10" s="49">
        <v>0</v>
      </c>
      <c r="E10" s="49" t="s">
        <v>822</v>
      </c>
      <c r="F10" s="68" t="s">
        <v>835</v>
      </c>
      <c r="G10" s="49" t="s">
        <v>799</v>
      </c>
      <c r="H10" s="49" t="s">
        <v>741</v>
      </c>
      <c r="I10" s="49" t="s">
        <v>541</v>
      </c>
      <c r="J10" s="50" t="s">
        <v>1002</v>
      </c>
      <c r="K10" s="49" t="s">
        <v>824</v>
      </c>
      <c r="L10" s="68" t="s">
        <v>788</v>
      </c>
      <c r="M10" s="49">
        <v>0</v>
      </c>
      <c r="N10" s="49" t="s">
        <v>541</v>
      </c>
      <c r="O10" s="120" t="s">
        <v>826</v>
      </c>
    </row>
    <row r="11" spans="1:22" s="53" customFormat="1" ht="20.75" customHeight="1" x14ac:dyDescent="0.35">
      <c r="A11" s="244" t="s">
        <v>739</v>
      </c>
      <c r="B11" s="49" t="s">
        <v>800</v>
      </c>
      <c r="C11" s="101">
        <v>0.5</v>
      </c>
      <c r="D11" s="49">
        <v>0</v>
      </c>
      <c r="E11" s="49" t="s">
        <v>822</v>
      </c>
      <c r="F11" s="68" t="s">
        <v>836</v>
      </c>
      <c r="G11" s="49" t="s">
        <v>799</v>
      </c>
      <c r="H11" s="49" t="s">
        <v>741</v>
      </c>
      <c r="I11" s="49" t="s">
        <v>541</v>
      </c>
      <c r="J11" s="50" t="s">
        <v>1002</v>
      </c>
      <c r="K11" s="49" t="s">
        <v>824</v>
      </c>
      <c r="L11" s="68" t="s">
        <v>837</v>
      </c>
      <c r="M11" s="49">
        <v>0</v>
      </c>
      <c r="N11" s="49" t="s">
        <v>541</v>
      </c>
      <c r="O11" s="120" t="s">
        <v>826</v>
      </c>
    </row>
    <row r="12" spans="1:22" s="53" customFormat="1" ht="20.75" customHeight="1" x14ac:dyDescent="0.35">
      <c r="A12" s="244" t="s">
        <v>739</v>
      </c>
      <c r="B12" s="49" t="s">
        <v>800</v>
      </c>
      <c r="C12" s="101">
        <v>3.1</v>
      </c>
      <c r="D12" s="49">
        <v>0</v>
      </c>
      <c r="E12" s="49" t="s">
        <v>822</v>
      </c>
      <c r="F12" s="68" t="s">
        <v>838</v>
      </c>
      <c r="G12" s="49" t="s">
        <v>799</v>
      </c>
      <c r="H12" s="49" t="s">
        <v>741</v>
      </c>
      <c r="I12" s="49" t="s">
        <v>541</v>
      </c>
      <c r="J12" s="96" t="s">
        <v>838</v>
      </c>
      <c r="K12" s="49" t="s">
        <v>839</v>
      </c>
      <c r="L12" s="68" t="s">
        <v>837</v>
      </c>
      <c r="M12" s="49">
        <v>0</v>
      </c>
      <c r="N12" s="49" t="s">
        <v>541</v>
      </c>
      <c r="O12" s="120" t="s">
        <v>839</v>
      </c>
    </row>
    <row r="13" spans="1:22" s="53" customFormat="1" ht="20.75" customHeight="1" x14ac:dyDescent="0.35">
      <c r="A13" s="244" t="s">
        <v>739</v>
      </c>
      <c r="B13" s="49" t="s">
        <v>800</v>
      </c>
      <c r="C13" s="101">
        <v>3.42</v>
      </c>
      <c r="D13" s="49">
        <v>0</v>
      </c>
      <c r="E13" s="49" t="s">
        <v>822</v>
      </c>
      <c r="F13" s="68" t="s">
        <v>840</v>
      </c>
      <c r="G13" s="49" t="s">
        <v>799</v>
      </c>
      <c r="H13" s="49" t="s">
        <v>741</v>
      </c>
      <c r="I13" s="49" t="s">
        <v>541</v>
      </c>
      <c r="J13" s="96" t="s">
        <v>840</v>
      </c>
      <c r="K13" s="49" t="s">
        <v>839</v>
      </c>
      <c r="L13" s="68" t="s">
        <v>841</v>
      </c>
      <c r="M13" s="49">
        <v>0</v>
      </c>
      <c r="N13" s="49" t="s">
        <v>541</v>
      </c>
      <c r="O13" s="120" t="s">
        <v>839</v>
      </c>
    </row>
    <row r="14" spans="1:22" s="53" customFormat="1" ht="46.5" x14ac:dyDescent="0.35">
      <c r="A14" s="244" t="s">
        <v>739</v>
      </c>
      <c r="B14" s="49" t="s">
        <v>800</v>
      </c>
      <c r="C14" s="101">
        <v>3.2000000000000001E-2</v>
      </c>
      <c r="D14" s="49">
        <v>0</v>
      </c>
      <c r="E14" s="49" t="s">
        <v>822</v>
      </c>
      <c r="F14" s="49" t="s">
        <v>842</v>
      </c>
      <c r="G14" s="49" t="s">
        <v>741</v>
      </c>
      <c r="H14" s="49" t="s">
        <v>799</v>
      </c>
      <c r="I14" s="34" t="s">
        <v>843</v>
      </c>
      <c r="J14" s="50" t="s">
        <v>541</v>
      </c>
      <c r="K14" s="49" t="s">
        <v>541</v>
      </c>
      <c r="L14" s="68" t="s">
        <v>844</v>
      </c>
      <c r="M14" s="49">
        <v>0</v>
      </c>
      <c r="N14" s="49" t="s">
        <v>541</v>
      </c>
      <c r="O14" s="120" t="s">
        <v>845</v>
      </c>
    </row>
    <row r="15" spans="1:22" s="53" customFormat="1" ht="46.5" x14ac:dyDescent="0.35">
      <c r="A15" s="244" t="s">
        <v>739</v>
      </c>
      <c r="B15" s="49" t="s">
        <v>800</v>
      </c>
      <c r="C15" s="101">
        <v>3.2000000000000001E-2</v>
      </c>
      <c r="D15" s="49">
        <v>0</v>
      </c>
      <c r="E15" s="49" t="s">
        <v>822</v>
      </c>
      <c r="F15" s="49" t="s">
        <v>842</v>
      </c>
      <c r="G15" s="49" t="s">
        <v>741</v>
      </c>
      <c r="H15" s="49" t="s">
        <v>799</v>
      </c>
      <c r="I15" s="34" t="s">
        <v>843</v>
      </c>
      <c r="J15" s="50" t="s">
        <v>541</v>
      </c>
      <c r="K15" s="49" t="s">
        <v>541</v>
      </c>
      <c r="L15" s="68" t="s">
        <v>844</v>
      </c>
      <c r="M15" s="49">
        <v>0</v>
      </c>
      <c r="N15" s="49" t="s">
        <v>541</v>
      </c>
      <c r="O15" s="120" t="s">
        <v>845</v>
      </c>
    </row>
    <row r="16" spans="1:22" s="53" customFormat="1" ht="20.75" customHeight="1" x14ac:dyDescent="0.35">
      <c r="A16" s="244" t="s">
        <v>739</v>
      </c>
      <c r="B16" s="49" t="s">
        <v>800</v>
      </c>
      <c r="C16" s="101">
        <v>6.5000000000000002E-2</v>
      </c>
      <c r="D16" s="49">
        <v>0</v>
      </c>
      <c r="E16" s="49" t="s">
        <v>822</v>
      </c>
      <c r="F16" s="49" t="s">
        <v>842</v>
      </c>
      <c r="G16" s="49" t="s">
        <v>741</v>
      </c>
      <c r="H16" s="49" t="s">
        <v>799</v>
      </c>
      <c r="I16" s="7" t="s">
        <v>846</v>
      </c>
      <c r="J16" s="50" t="s">
        <v>541</v>
      </c>
      <c r="K16" s="49" t="s">
        <v>541</v>
      </c>
      <c r="L16" s="68" t="s">
        <v>844</v>
      </c>
      <c r="M16" s="49">
        <v>0</v>
      </c>
      <c r="N16" s="49" t="s">
        <v>541</v>
      </c>
      <c r="O16" s="120" t="s">
        <v>847</v>
      </c>
    </row>
    <row r="17" spans="1:15" s="53" customFormat="1" ht="20.75" customHeight="1" x14ac:dyDescent="0.35">
      <c r="A17" s="244" t="s">
        <v>739</v>
      </c>
      <c r="B17" s="49" t="s">
        <v>800</v>
      </c>
      <c r="C17" s="101">
        <v>6.5000000000000002E-2</v>
      </c>
      <c r="D17" s="49">
        <v>0</v>
      </c>
      <c r="E17" s="49" t="s">
        <v>822</v>
      </c>
      <c r="F17" s="49" t="s">
        <v>842</v>
      </c>
      <c r="G17" s="49" t="s">
        <v>741</v>
      </c>
      <c r="H17" s="49" t="s">
        <v>799</v>
      </c>
      <c r="I17" s="7" t="s">
        <v>846</v>
      </c>
      <c r="J17" s="50" t="s">
        <v>541</v>
      </c>
      <c r="K17" s="49" t="s">
        <v>541</v>
      </c>
      <c r="L17" s="68" t="s">
        <v>844</v>
      </c>
      <c r="M17" s="49">
        <v>0</v>
      </c>
      <c r="N17" s="49" t="s">
        <v>541</v>
      </c>
      <c r="O17" s="120" t="s">
        <v>847</v>
      </c>
    </row>
    <row r="18" spans="1:15" s="53" customFormat="1" ht="20.75" customHeight="1" x14ac:dyDescent="0.35">
      <c r="A18" s="244" t="s">
        <v>739</v>
      </c>
      <c r="B18" s="49" t="s">
        <v>800</v>
      </c>
      <c r="C18" s="101">
        <v>6.5000000000000002E-2</v>
      </c>
      <c r="D18" s="49">
        <v>0</v>
      </c>
      <c r="E18" s="49" t="s">
        <v>822</v>
      </c>
      <c r="F18" s="49" t="s">
        <v>842</v>
      </c>
      <c r="G18" s="49" t="s">
        <v>741</v>
      </c>
      <c r="H18" s="49" t="s">
        <v>799</v>
      </c>
      <c r="I18" s="7" t="s">
        <v>846</v>
      </c>
      <c r="J18" s="50" t="s">
        <v>541</v>
      </c>
      <c r="K18" s="49" t="s">
        <v>541</v>
      </c>
      <c r="L18" s="68" t="s">
        <v>844</v>
      </c>
      <c r="M18" s="49">
        <v>0</v>
      </c>
      <c r="N18" s="49" t="s">
        <v>541</v>
      </c>
      <c r="O18" s="120" t="s">
        <v>847</v>
      </c>
    </row>
    <row r="19" spans="1:15" s="53" customFormat="1" ht="30" customHeight="1" x14ac:dyDescent="0.35">
      <c r="A19" s="244" t="s">
        <v>739</v>
      </c>
      <c r="B19" s="49" t="s">
        <v>800</v>
      </c>
      <c r="C19" s="100">
        <v>0.1</v>
      </c>
      <c r="D19" s="49">
        <v>0</v>
      </c>
      <c r="E19" s="49" t="s">
        <v>822</v>
      </c>
      <c r="F19" s="49" t="s">
        <v>842</v>
      </c>
      <c r="G19" s="49" t="s">
        <v>741</v>
      </c>
      <c r="H19" s="49" t="s">
        <v>799</v>
      </c>
      <c r="I19" s="34" t="s">
        <v>843</v>
      </c>
      <c r="J19" s="50" t="s">
        <v>541</v>
      </c>
      <c r="K19" s="49" t="s">
        <v>541</v>
      </c>
      <c r="L19" s="68" t="s">
        <v>844</v>
      </c>
      <c r="M19" s="49">
        <v>0</v>
      </c>
      <c r="N19" s="49" t="s">
        <v>541</v>
      </c>
      <c r="O19" s="120" t="s">
        <v>845</v>
      </c>
    </row>
    <row r="20" spans="1:15" s="53" customFormat="1" ht="30" customHeight="1" x14ac:dyDescent="0.35">
      <c r="A20" s="244" t="s">
        <v>739</v>
      </c>
      <c r="B20" s="49" t="s">
        <v>800</v>
      </c>
      <c r="C20" s="100">
        <v>0.1</v>
      </c>
      <c r="D20" s="49">
        <v>0</v>
      </c>
      <c r="E20" s="49" t="s">
        <v>822</v>
      </c>
      <c r="F20" s="49" t="s">
        <v>842</v>
      </c>
      <c r="G20" s="49" t="s">
        <v>741</v>
      </c>
      <c r="H20" s="49" t="s">
        <v>799</v>
      </c>
      <c r="I20" s="34" t="s">
        <v>843</v>
      </c>
      <c r="J20" s="50" t="s">
        <v>541</v>
      </c>
      <c r="K20" s="49" t="s">
        <v>541</v>
      </c>
      <c r="L20" s="68" t="s">
        <v>844</v>
      </c>
      <c r="M20" s="49">
        <v>0</v>
      </c>
      <c r="N20" s="49" t="s">
        <v>541</v>
      </c>
      <c r="O20" s="120" t="s">
        <v>845</v>
      </c>
    </row>
    <row r="21" spans="1:15" s="53" customFormat="1" ht="30" customHeight="1" x14ac:dyDescent="0.35">
      <c r="A21" s="244" t="s">
        <v>739</v>
      </c>
      <c r="B21" s="49" t="s">
        <v>800</v>
      </c>
      <c r="C21" s="100">
        <v>0.1</v>
      </c>
      <c r="D21" s="49">
        <v>0</v>
      </c>
      <c r="E21" s="49" t="s">
        <v>822</v>
      </c>
      <c r="F21" s="49" t="s">
        <v>842</v>
      </c>
      <c r="G21" s="49" t="s">
        <v>741</v>
      </c>
      <c r="H21" s="49" t="s">
        <v>799</v>
      </c>
      <c r="I21" s="34" t="s">
        <v>843</v>
      </c>
      <c r="J21" s="50" t="s">
        <v>541</v>
      </c>
      <c r="K21" s="49" t="s">
        <v>541</v>
      </c>
      <c r="L21" s="68" t="s">
        <v>844</v>
      </c>
      <c r="M21" s="49">
        <v>0</v>
      </c>
      <c r="N21" s="49" t="s">
        <v>541</v>
      </c>
      <c r="O21" s="120" t="s">
        <v>845</v>
      </c>
    </row>
    <row r="22" spans="1:15" s="53" customFormat="1" ht="30" customHeight="1" x14ac:dyDescent="0.35">
      <c r="A22" s="244" t="s">
        <v>739</v>
      </c>
      <c r="B22" s="49" t="s">
        <v>800</v>
      </c>
      <c r="C22" s="100">
        <v>0.1</v>
      </c>
      <c r="D22" s="49">
        <v>0</v>
      </c>
      <c r="E22" s="49" t="s">
        <v>822</v>
      </c>
      <c r="F22" s="49" t="s">
        <v>842</v>
      </c>
      <c r="G22" s="49" t="s">
        <v>741</v>
      </c>
      <c r="H22" s="49" t="s">
        <v>799</v>
      </c>
      <c r="I22" s="34" t="s">
        <v>843</v>
      </c>
      <c r="J22" s="50" t="s">
        <v>541</v>
      </c>
      <c r="K22" s="49" t="s">
        <v>541</v>
      </c>
      <c r="L22" s="68" t="s">
        <v>844</v>
      </c>
      <c r="M22" s="49">
        <v>0</v>
      </c>
      <c r="N22" s="49" t="s">
        <v>541</v>
      </c>
      <c r="O22" s="120" t="s">
        <v>845</v>
      </c>
    </row>
    <row r="23" spans="1:15" s="53" customFormat="1" ht="30" customHeight="1" x14ac:dyDescent="0.35">
      <c r="A23" s="244" t="s">
        <v>739</v>
      </c>
      <c r="B23" s="49" t="s">
        <v>800</v>
      </c>
      <c r="C23" s="100">
        <v>0.1</v>
      </c>
      <c r="D23" s="49">
        <v>0</v>
      </c>
      <c r="E23" s="49" t="s">
        <v>822</v>
      </c>
      <c r="F23" s="49" t="s">
        <v>842</v>
      </c>
      <c r="G23" s="49" t="s">
        <v>741</v>
      </c>
      <c r="H23" s="49" t="s">
        <v>799</v>
      </c>
      <c r="I23" s="34" t="s">
        <v>843</v>
      </c>
      <c r="J23" s="50" t="s">
        <v>541</v>
      </c>
      <c r="K23" s="49" t="s">
        <v>541</v>
      </c>
      <c r="L23" s="68" t="s">
        <v>844</v>
      </c>
      <c r="M23" s="49">
        <v>0</v>
      </c>
      <c r="N23" s="49" t="s">
        <v>541</v>
      </c>
      <c r="O23" s="120" t="s">
        <v>845</v>
      </c>
    </row>
    <row r="24" spans="1:15" s="53" customFormat="1" ht="30" customHeight="1" x14ac:dyDescent="0.35">
      <c r="A24" s="244" t="s">
        <v>739</v>
      </c>
      <c r="B24" s="49" t="s">
        <v>800</v>
      </c>
      <c r="C24" s="100">
        <v>0.1</v>
      </c>
      <c r="D24" s="49">
        <v>0</v>
      </c>
      <c r="E24" s="49" t="s">
        <v>822</v>
      </c>
      <c r="F24" s="49" t="s">
        <v>842</v>
      </c>
      <c r="G24" s="49" t="s">
        <v>741</v>
      </c>
      <c r="H24" s="49" t="s">
        <v>799</v>
      </c>
      <c r="I24" s="34" t="s">
        <v>843</v>
      </c>
      <c r="J24" s="50" t="s">
        <v>541</v>
      </c>
      <c r="K24" s="49" t="s">
        <v>541</v>
      </c>
      <c r="L24" s="68" t="s">
        <v>844</v>
      </c>
      <c r="M24" s="49">
        <v>0</v>
      </c>
      <c r="N24" s="49" t="s">
        <v>541</v>
      </c>
      <c r="O24" s="120" t="s">
        <v>845</v>
      </c>
    </row>
    <row r="25" spans="1:15" s="53" customFormat="1" ht="30" customHeight="1" x14ac:dyDescent="0.35">
      <c r="A25" s="244" t="s">
        <v>739</v>
      </c>
      <c r="B25" s="49" t="s">
        <v>800</v>
      </c>
      <c r="C25" s="100">
        <v>0.1</v>
      </c>
      <c r="D25" s="49">
        <v>0</v>
      </c>
      <c r="E25" s="49" t="s">
        <v>822</v>
      </c>
      <c r="F25" s="49" t="s">
        <v>842</v>
      </c>
      <c r="G25" s="49" t="s">
        <v>741</v>
      </c>
      <c r="H25" s="49" t="s">
        <v>799</v>
      </c>
      <c r="I25" s="34" t="s">
        <v>843</v>
      </c>
      <c r="J25" s="50" t="s">
        <v>541</v>
      </c>
      <c r="K25" s="49" t="s">
        <v>541</v>
      </c>
      <c r="L25" s="68" t="s">
        <v>844</v>
      </c>
      <c r="M25" s="49">
        <v>0</v>
      </c>
      <c r="N25" s="49" t="s">
        <v>541</v>
      </c>
      <c r="O25" s="120" t="s">
        <v>845</v>
      </c>
    </row>
    <row r="26" spans="1:15" s="53" customFormat="1" ht="30" customHeight="1" x14ac:dyDescent="0.35">
      <c r="A26" s="244" t="s">
        <v>739</v>
      </c>
      <c r="B26" s="49" t="s">
        <v>800</v>
      </c>
      <c r="C26" s="100">
        <v>0.1</v>
      </c>
      <c r="D26" s="49">
        <v>0</v>
      </c>
      <c r="E26" s="49" t="s">
        <v>822</v>
      </c>
      <c r="F26" s="49" t="s">
        <v>842</v>
      </c>
      <c r="G26" s="49" t="s">
        <v>741</v>
      </c>
      <c r="H26" s="49" t="s">
        <v>799</v>
      </c>
      <c r="I26" s="34" t="s">
        <v>843</v>
      </c>
      <c r="J26" s="50" t="s">
        <v>541</v>
      </c>
      <c r="K26" s="49" t="s">
        <v>541</v>
      </c>
      <c r="L26" s="68" t="s">
        <v>844</v>
      </c>
      <c r="M26" s="49">
        <v>0</v>
      </c>
      <c r="N26" s="49" t="s">
        <v>541</v>
      </c>
      <c r="O26" s="120" t="s">
        <v>845</v>
      </c>
    </row>
    <row r="27" spans="1:15" s="53" customFormat="1" ht="20.75" customHeight="1" x14ac:dyDescent="0.35">
      <c r="A27" s="244" t="s">
        <v>739</v>
      </c>
      <c r="B27" s="49" t="s">
        <v>800</v>
      </c>
      <c r="C27" s="100">
        <v>0.125</v>
      </c>
      <c r="D27" s="49">
        <v>0</v>
      </c>
      <c r="E27" s="49" t="s">
        <v>822</v>
      </c>
      <c r="F27" s="49" t="s">
        <v>842</v>
      </c>
      <c r="G27" s="49" t="s">
        <v>741</v>
      </c>
      <c r="H27" s="49" t="s">
        <v>799</v>
      </c>
      <c r="I27" s="7" t="s">
        <v>846</v>
      </c>
      <c r="J27" s="50" t="s">
        <v>541</v>
      </c>
      <c r="K27" s="49" t="s">
        <v>541</v>
      </c>
      <c r="L27" s="68" t="s">
        <v>844</v>
      </c>
      <c r="M27" s="49">
        <v>0</v>
      </c>
      <c r="N27" s="49" t="s">
        <v>541</v>
      </c>
      <c r="O27" s="120" t="s">
        <v>847</v>
      </c>
    </row>
    <row r="28" spans="1:15" s="53" customFormat="1" ht="30" customHeight="1" x14ac:dyDescent="0.35">
      <c r="A28" s="244" t="s">
        <v>739</v>
      </c>
      <c r="B28" s="49" t="s">
        <v>800</v>
      </c>
      <c r="C28" s="100">
        <v>0.15</v>
      </c>
      <c r="D28" s="49">
        <v>0</v>
      </c>
      <c r="E28" s="49" t="s">
        <v>822</v>
      </c>
      <c r="F28" s="49" t="s">
        <v>842</v>
      </c>
      <c r="G28" s="49" t="s">
        <v>741</v>
      </c>
      <c r="H28" s="49" t="s">
        <v>799</v>
      </c>
      <c r="I28" s="34" t="s">
        <v>843</v>
      </c>
      <c r="J28" s="50" t="s">
        <v>541</v>
      </c>
      <c r="K28" s="49" t="s">
        <v>541</v>
      </c>
      <c r="L28" s="68" t="s">
        <v>844</v>
      </c>
      <c r="M28" s="49">
        <v>0</v>
      </c>
      <c r="N28" s="49" t="s">
        <v>541</v>
      </c>
      <c r="O28" s="120" t="s">
        <v>845</v>
      </c>
    </row>
    <row r="29" spans="1:15" s="53" customFormat="1" ht="20.75" customHeight="1" x14ac:dyDescent="0.35">
      <c r="A29" s="244" t="s">
        <v>739</v>
      </c>
      <c r="B29" s="49" t="s">
        <v>800</v>
      </c>
      <c r="C29" s="100">
        <v>0.15</v>
      </c>
      <c r="D29" s="49">
        <v>0</v>
      </c>
      <c r="E29" s="49" t="s">
        <v>822</v>
      </c>
      <c r="F29" s="49" t="s">
        <v>842</v>
      </c>
      <c r="G29" s="49" t="s">
        <v>741</v>
      </c>
      <c r="H29" s="49" t="s">
        <v>799</v>
      </c>
      <c r="I29" s="7" t="s">
        <v>846</v>
      </c>
      <c r="J29" s="50" t="s">
        <v>541</v>
      </c>
      <c r="K29" s="49" t="s">
        <v>541</v>
      </c>
      <c r="L29" s="68" t="s">
        <v>844</v>
      </c>
      <c r="M29" s="49">
        <v>0</v>
      </c>
      <c r="N29" s="49" t="s">
        <v>541</v>
      </c>
      <c r="O29" s="120" t="s">
        <v>847</v>
      </c>
    </row>
    <row r="30" spans="1:15" s="53" customFormat="1" ht="20.75" customHeight="1" x14ac:dyDescent="0.35">
      <c r="A30" s="244" t="s">
        <v>739</v>
      </c>
      <c r="B30" s="49" t="s">
        <v>800</v>
      </c>
      <c r="C30" s="100">
        <v>0.15</v>
      </c>
      <c r="D30" s="49">
        <v>0</v>
      </c>
      <c r="E30" s="49" t="s">
        <v>822</v>
      </c>
      <c r="F30" s="49" t="s">
        <v>842</v>
      </c>
      <c r="G30" s="49" t="s">
        <v>741</v>
      </c>
      <c r="H30" s="49" t="s">
        <v>799</v>
      </c>
      <c r="I30" s="7" t="s">
        <v>846</v>
      </c>
      <c r="J30" s="50" t="s">
        <v>541</v>
      </c>
      <c r="K30" s="49" t="s">
        <v>541</v>
      </c>
      <c r="L30" s="68" t="s">
        <v>844</v>
      </c>
      <c r="M30" s="49">
        <v>0</v>
      </c>
      <c r="N30" s="49" t="s">
        <v>541</v>
      </c>
      <c r="O30" s="120" t="s">
        <v>847</v>
      </c>
    </row>
    <row r="31" spans="1:15" s="53" customFormat="1" ht="20.75" customHeight="1" x14ac:dyDescent="0.35">
      <c r="A31" s="244" t="s">
        <v>739</v>
      </c>
      <c r="B31" s="49" t="s">
        <v>800</v>
      </c>
      <c r="C31" s="100">
        <v>0.15</v>
      </c>
      <c r="D31" s="49">
        <v>0</v>
      </c>
      <c r="E31" s="49" t="s">
        <v>822</v>
      </c>
      <c r="F31" s="49" t="s">
        <v>842</v>
      </c>
      <c r="G31" s="49" t="s">
        <v>741</v>
      </c>
      <c r="H31" s="49" t="s">
        <v>799</v>
      </c>
      <c r="I31" s="7" t="s">
        <v>846</v>
      </c>
      <c r="J31" s="50" t="s">
        <v>541</v>
      </c>
      <c r="K31" s="49" t="s">
        <v>541</v>
      </c>
      <c r="L31" s="68" t="s">
        <v>844</v>
      </c>
      <c r="M31" s="49">
        <v>0</v>
      </c>
      <c r="N31" s="49" t="s">
        <v>541</v>
      </c>
      <c r="O31" s="120" t="s">
        <v>847</v>
      </c>
    </row>
    <row r="32" spans="1:15" s="53" customFormat="1" ht="20.75" customHeight="1" x14ac:dyDescent="0.35">
      <c r="A32" s="244" t="s">
        <v>739</v>
      </c>
      <c r="B32" s="49" t="s">
        <v>800</v>
      </c>
      <c r="C32" s="100">
        <v>0.15</v>
      </c>
      <c r="D32" s="49">
        <v>0</v>
      </c>
      <c r="E32" s="49" t="s">
        <v>822</v>
      </c>
      <c r="F32" s="49" t="s">
        <v>842</v>
      </c>
      <c r="G32" s="49" t="s">
        <v>741</v>
      </c>
      <c r="H32" s="49" t="s">
        <v>799</v>
      </c>
      <c r="I32" s="7" t="s">
        <v>846</v>
      </c>
      <c r="J32" s="50" t="s">
        <v>541</v>
      </c>
      <c r="K32" s="49" t="s">
        <v>541</v>
      </c>
      <c r="L32" s="68" t="s">
        <v>844</v>
      </c>
      <c r="M32" s="49">
        <v>0</v>
      </c>
      <c r="N32" s="49" t="s">
        <v>541</v>
      </c>
      <c r="O32" s="120" t="s">
        <v>847</v>
      </c>
    </row>
    <row r="33" spans="1:15" s="53" customFormat="1" ht="20.75" customHeight="1" x14ac:dyDescent="0.35">
      <c r="A33" s="244" t="s">
        <v>739</v>
      </c>
      <c r="B33" s="49" t="s">
        <v>800</v>
      </c>
      <c r="C33" s="100">
        <v>0.15</v>
      </c>
      <c r="D33" s="49">
        <v>0</v>
      </c>
      <c r="E33" s="49" t="s">
        <v>822</v>
      </c>
      <c r="F33" s="49" t="s">
        <v>842</v>
      </c>
      <c r="G33" s="49" t="s">
        <v>741</v>
      </c>
      <c r="H33" s="49" t="s">
        <v>799</v>
      </c>
      <c r="I33" s="7" t="s">
        <v>846</v>
      </c>
      <c r="J33" s="50" t="s">
        <v>541</v>
      </c>
      <c r="K33" s="49" t="s">
        <v>541</v>
      </c>
      <c r="L33" s="68" t="s">
        <v>844</v>
      </c>
      <c r="M33" s="49">
        <v>0</v>
      </c>
      <c r="N33" s="49" t="s">
        <v>541</v>
      </c>
      <c r="O33" s="120" t="s">
        <v>847</v>
      </c>
    </row>
    <row r="34" spans="1:15" s="53" customFormat="1" ht="20.75" customHeight="1" x14ac:dyDescent="0.35">
      <c r="A34" s="244" t="s">
        <v>739</v>
      </c>
      <c r="B34" s="49" t="s">
        <v>800</v>
      </c>
      <c r="C34" s="100">
        <v>0.2</v>
      </c>
      <c r="D34" s="49">
        <v>0</v>
      </c>
      <c r="E34" s="49" t="s">
        <v>822</v>
      </c>
      <c r="F34" s="49" t="s">
        <v>842</v>
      </c>
      <c r="G34" s="49" t="s">
        <v>741</v>
      </c>
      <c r="H34" s="49" t="s">
        <v>799</v>
      </c>
      <c r="I34" s="7" t="s">
        <v>846</v>
      </c>
      <c r="J34" s="50" t="s">
        <v>541</v>
      </c>
      <c r="K34" s="49" t="s">
        <v>541</v>
      </c>
      <c r="L34" s="68" t="s">
        <v>844</v>
      </c>
      <c r="M34" s="49">
        <v>0</v>
      </c>
      <c r="N34" s="49" t="s">
        <v>541</v>
      </c>
      <c r="O34" s="120" t="s">
        <v>847</v>
      </c>
    </row>
    <row r="35" spans="1:15" s="53" customFormat="1" ht="20.75" customHeight="1" x14ac:dyDescent="0.35">
      <c r="A35" s="244" t="s">
        <v>739</v>
      </c>
      <c r="B35" s="49" t="s">
        <v>800</v>
      </c>
      <c r="C35" s="100">
        <v>0.2</v>
      </c>
      <c r="D35" s="49">
        <v>0</v>
      </c>
      <c r="E35" s="49" t="s">
        <v>822</v>
      </c>
      <c r="F35" s="49" t="s">
        <v>842</v>
      </c>
      <c r="G35" s="49" t="s">
        <v>741</v>
      </c>
      <c r="H35" s="49" t="s">
        <v>799</v>
      </c>
      <c r="I35" s="7" t="s">
        <v>846</v>
      </c>
      <c r="J35" s="50" t="s">
        <v>541</v>
      </c>
      <c r="K35" s="49" t="s">
        <v>541</v>
      </c>
      <c r="L35" s="68" t="s">
        <v>844</v>
      </c>
      <c r="M35" s="49">
        <v>0</v>
      </c>
      <c r="N35" s="49" t="s">
        <v>541</v>
      </c>
      <c r="O35" s="120" t="s">
        <v>847</v>
      </c>
    </row>
    <row r="36" spans="1:15" s="53" customFormat="1" ht="20.75" customHeight="1" x14ac:dyDescent="0.35">
      <c r="A36" s="244" t="s">
        <v>739</v>
      </c>
      <c r="B36" s="49" t="s">
        <v>800</v>
      </c>
      <c r="C36" s="100">
        <v>0.2</v>
      </c>
      <c r="D36" s="49">
        <v>0</v>
      </c>
      <c r="E36" s="49" t="s">
        <v>822</v>
      </c>
      <c r="F36" s="49" t="s">
        <v>842</v>
      </c>
      <c r="G36" s="49" t="s">
        <v>741</v>
      </c>
      <c r="H36" s="49" t="s">
        <v>799</v>
      </c>
      <c r="I36" s="7" t="s">
        <v>846</v>
      </c>
      <c r="J36" s="50" t="s">
        <v>541</v>
      </c>
      <c r="K36" s="49" t="s">
        <v>541</v>
      </c>
      <c r="L36" s="68" t="s">
        <v>844</v>
      </c>
      <c r="M36" s="49">
        <v>0</v>
      </c>
      <c r="N36" s="49" t="s">
        <v>541</v>
      </c>
      <c r="O36" s="120" t="s">
        <v>847</v>
      </c>
    </row>
    <row r="37" spans="1:15" s="53" customFormat="1" ht="30" customHeight="1" x14ac:dyDescent="0.35">
      <c r="A37" s="244" t="s">
        <v>739</v>
      </c>
      <c r="B37" s="49" t="s">
        <v>800</v>
      </c>
      <c r="C37" s="100">
        <v>1</v>
      </c>
      <c r="D37" s="49">
        <v>0</v>
      </c>
      <c r="E37" s="49" t="s">
        <v>822</v>
      </c>
      <c r="F37" s="49" t="s">
        <v>842</v>
      </c>
      <c r="G37" s="49" t="s">
        <v>741</v>
      </c>
      <c r="H37" s="49" t="s">
        <v>799</v>
      </c>
      <c r="I37" s="34" t="s">
        <v>843</v>
      </c>
      <c r="J37" s="50" t="s">
        <v>541</v>
      </c>
      <c r="K37" s="49" t="s">
        <v>541</v>
      </c>
      <c r="L37" s="68" t="s">
        <v>844</v>
      </c>
      <c r="M37" s="49">
        <v>0</v>
      </c>
      <c r="N37" s="49" t="s">
        <v>541</v>
      </c>
      <c r="O37" s="120" t="s">
        <v>845</v>
      </c>
    </row>
    <row r="38" spans="1:15" s="53" customFormat="1" ht="20.75" customHeight="1" x14ac:dyDescent="0.35">
      <c r="A38" s="244" t="s">
        <v>739</v>
      </c>
      <c r="B38" s="49" t="s">
        <v>800</v>
      </c>
      <c r="C38" s="100">
        <v>1.5</v>
      </c>
      <c r="D38" s="49">
        <v>0</v>
      </c>
      <c r="E38" s="49" t="s">
        <v>822</v>
      </c>
      <c r="F38" s="49" t="s">
        <v>842</v>
      </c>
      <c r="G38" s="49" t="s">
        <v>741</v>
      </c>
      <c r="H38" s="49" t="s">
        <v>799</v>
      </c>
      <c r="I38" s="7" t="s">
        <v>848</v>
      </c>
      <c r="J38" s="50" t="s">
        <v>541</v>
      </c>
      <c r="K38" s="49" t="s">
        <v>541</v>
      </c>
      <c r="L38" s="68" t="s">
        <v>844</v>
      </c>
      <c r="M38" s="49">
        <v>0</v>
      </c>
      <c r="N38" s="49" t="s">
        <v>541</v>
      </c>
      <c r="O38" s="120" t="s">
        <v>847</v>
      </c>
    </row>
    <row r="39" spans="1:15" s="53" customFormat="1" ht="20.75" customHeight="1" x14ac:dyDescent="0.35">
      <c r="A39" s="244" t="s">
        <v>739</v>
      </c>
      <c r="B39" s="49" t="s">
        <v>800</v>
      </c>
      <c r="C39" s="100">
        <v>1.5</v>
      </c>
      <c r="D39" s="49">
        <v>0</v>
      </c>
      <c r="E39" s="49" t="s">
        <v>822</v>
      </c>
      <c r="F39" s="49" t="s">
        <v>842</v>
      </c>
      <c r="G39" s="49" t="s">
        <v>741</v>
      </c>
      <c r="H39" s="49" t="s">
        <v>799</v>
      </c>
      <c r="I39" s="7" t="s">
        <v>848</v>
      </c>
      <c r="J39" s="50" t="s">
        <v>541</v>
      </c>
      <c r="K39" s="49" t="s">
        <v>541</v>
      </c>
      <c r="L39" s="68" t="s">
        <v>844</v>
      </c>
      <c r="M39" s="49">
        <v>0</v>
      </c>
      <c r="N39" s="49" t="s">
        <v>541</v>
      </c>
      <c r="O39" s="120" t="s">
        <v>847</v>
      </c>
    </row>
    <row r="40" spans="1:15" s="53" customFormat="1" ht="20.75" customHeight="1" x14ac:dyDescent="0.35">
      <c r="A40" s="244" t="s">
        <v>739</v>
      </c>
      <c r="B40" s="49" t="s">
        <v>800</v>
      </c>
      <c r="C40" s="100">
        <v>1.5</v>
      </c>
      <c r="D40" s="49">
        <v>0</v>
      </c>
      <c r="E40" s="49" t="s">
        <v>822</v>
      </c>
      <c r="F40" s="49" t="s">
        <v>842</v>
      </c>
      <c r="G40" s="49" t="s">
        <v>741</v>
      </c>
      <c r="H40" s="49" t="s">
        <v>799</v>
      </c>
      <c r="I40" s="7" t="s">
        <v>848</v>
      </c>
      <c r="J40" s="50" t="s">
        <v>541</v>
      </c>
      <c r="K40" s="49" t="s">
        <v>541</v>
      </c>
      <c r="L40" s="68" t="s">
        <v>844</v>
      </c>
      <c r="M40" s="49">
        <v>0</v>
      </c>
      <c r="N40" s="49" t="s">
        <v>541</v>
      </c>
      <c r="O40" s="120" t="s">
        <v>847</v>
      </c>
    </row>
    <row r="41" spans="1:15" s="53" customFormat="1" ht="20.75" customHeight="1" x14ac:dyDescent="0.35">
      <c r="A41" s="244" t="s">
        <v>739</v>
      </c>
      <c r="B41" s="49" t="s">
        <v>800</v>
      </c>
      <c r="C41" s="100">
        <v>1.5</v>
      </c>
      <c r="D41" s="49">
        <v>0</v>
      </c>
      <c r="E41" s="49" t="s">
        <v>822</v>
      </c>
      <c r="F41" s="49" t="s">
        <v>842</v>
      </c>
      <c r="G41" s="49" t="s">
        <v>741</v>
      </c>
      <c r="H41" s="49" t="s">
        <v>799</v>
      </c>
      <c r="I41" s="7" t="s">
        <v>848</v>
      </c>
      <c r="J41" s="50" t="s">
        <v>541</v>
      </c>
      <c r="K41" s="49" t="s">
        <v>541</v>
      </c>
      <c r="L41" s="68" t="s">
        <v>844</v>
      </c>
      <c r="M41" s="49">
        <v>0</v>
      </c>
      <c r="N41" s="49" t="s">
        <v>541</v>
      </c>
      <c r="O41" s="120" t="s">
        <v>847</v>
      </c>
    </row>
    <row r="42" spans="1:15" s="53" customFormat="1" ht="20.75" customHeight="1" x14ac:dyDescent="0.35">
      <c r="A42" s="244" t="s">
        <v>739</v>
      </c>
      <c r="B42" s="49" t="s">
        <v>800</v>
      </c>
      <c r="C42" s="100">
        <v>1.5</v>
      </c>
      <c r="D42" s="49">
        <v>0</v>
      </c>
      <c r="E42" s="49" t="s">
        <v>822</v>
      </c>
      <c r="F42" s="49" t="s">
        <v>842</v>
      </c>
      <c r="G42" s="49" t="s">
        <v>741</v>
      </c>
      <c r="H42" s="49" t="s">
        <v>799</v>
      </c>
      <c r="I42" s="7" t="s">
        <v>848</v>
      </c>
      <c r="J42" s="50" t="s">
        <v>541</v>
      </c>
      <c r="K42" s="49" t="s">
        <v>541</v>
      </c>
      <c r="L42" s="68" t="s">
        <v>844</v>
      </c>
      <c r="M42" s="49">
        <v>0</v>
      </c>
      <c r="N42" s="49" t="s">
        <v>541</v>
      </c>
      <c r="O42" s="120" t="s">
        <v>847</v>
      </c>
    </row>
    <row r="43" spans="1:15" s="53" customFormat="1" ht="20.75" customHeight="1" x14ac:dyDescent="0.35">
      <c r="A43" s="244" t="s">
        <v>739</v>
      </c>
      <c r="B43" s="49" t="s">
        <v>800</v>
      </c>
      <c r="C43" s="100">
        <v>1.5</v>
      </c>
      <c r="D43" s="49">
        <v>0</v>
      </c>
      <c r="E43" s="49" t="s">
        <v>822</v>
      </c>
      <c r="F43" s="49" t="s">
        <v>842</v>
      </c>
      <c r="G43" s="49" t="s">
        <v>741</v>
      </c>
      <c r="H43" s="49" t="s">
        <v>799</v>
      </c>
      <c r="I43" s="7" t="s">
        <v>848</v>
      </c>
      <c r="J43" s="50" t="s">
        <v>541</v>
      </c>
      <c r="K43" s="49" t="s">
        <v>541</v>
      </c>
      <c r="L43" s="68" t="s">
        <v>844</v>
      </c>
      <c r="M43" s="49">
        <v>0</v>
      </c>
      <c r="N43" s="49" t="s">
        <v>541</v>
      </c>
      <c r="O43" s="120" t="s">
        <v>847</v>
      </c>
    </row>
    <row r="44" spans="1:15" s="53" customFormat="1" ht="20.75" customHeight="1" x14ac:dyDescent="0.35">
      <c r="A44" s="244" t="s">
        <v>739</v>
      </c>
      <c r="B44" s="49" t="s">
        <v>800</v>
      </c>
      <c r="C44" s="100">
        <v>1.5</v>
      </c>
      <c r="D44" s="49">
        <v>0</v>
      </c>
      <c r="E44" s="49" t="s">
        <v>822</v>
      </c>
      <c r="F44" s="49" t="s">
        <v>842</v>
      </c>
      <c r="G44" s="49" t="s">
        <v>741</v>
      </c>
      <c r="H44" s="49" t="s">
        <v>799</v>
      </c>
      <c r="I44" s="7" t="s">
        <v>848</v>
      </c>
      <c r="J44" s="50" t="s">
        <v>541</v>
      </c>
      <c r="K44" s="49" t="s">
        <v>541</v>
      </c>
      <c r="L44" s="68" t="s">
        <v>844</v>
      </c>
      <c r="M44" s="49">
        <v>0</v>
      </c>
      <c r="N44" s="49" t="s">
        <v>541</v>
      </c>
      <c r="O44" s="120" t="s">
        <v>847</v>
      </c>
    </row>
    <row r="45" spans="1:15" s="53" customFormat="1" ht="22.25" customHeight="1" x14ac:dyDescent="0.35">
      <c r="A45" s="244" t="s">
        <v>757</v>
      </c>
      <c r="B45" s="49" t="s">
        <v>800</v>
      </c>
      <c r="C45" s="100">
        <v>1</v>
      </c>
      <c r="D45" s="49">
        <v>0</v>
      </c>
      <c r="E45" s="49" t="s">
        <v>822</v>
      </c>
      <c r="F45" s="68" t="s">
        <v>823</v>
      </c>
      <c r="G45" s="49" t="s">
        <v>799</v>
      </c>
      <c r="H45" s="49" t="s">
        <v>741</v>
      </c>
      <c r="I45" s="49" t="s">
        <v>541</v>
      </c>
      <c r="J45" s="50" t="s">
        <v>1002</v>
      </c>
      <c r="K45" s="49" t="s">
        <v>824</v>
      </c>
      <c r="L45" s="68" t="s">
        <v>825</v>
      </c>
      <c r="M45" s="49">
        <v>0</v>
      </c>
      <c r="N45" s="49" t="s">
        <v>541</v>
      </c>
      <c r="O45" s="120" t="s">
        <v>826</v>
      </c>
    </row>
    <row r="46" spans="1:15" s="53" customFormat="1" ht="22.25" customHeight="1" x14ac:dyDescent="0.35">
      <c r="A46" s="244" t="s">
        <v>757</v>
      </c>
      <c r="B46" s="49" t="s">
        <v>800</v>
      </c>
      <c r="C46" s="101">
        <v>4.5599999999999996</v>
      </c>
      <c r="D46" s="49">
        <v>0</v>
      </c>
      <c r="E46" s="49" t="s">
        <v>822</v>
      </c>
      <c r="F46" s="68" t="s">
        <v>827</v>
      </c>
      <c r="G46" s="49" t="s">
        <v>799</v>
      </c>
      <c r="H46" s="49" t="s">
        <v>741</v>
      </c>
      <c r="I46" s="49" t="s">
        <v>541</v>
      </c>
      <c r="J46" s="50" t="s">
        <v>1002</v>
      </c>
      <c r="K46" s="49" t="s">
        <v>824</v>
      </c>
      <c r="L46" s="68" t="s">
        <v>828</v>
      </c>
      <c r="M46" s="49">
        <v>0</v>
      </c>
      <c r="N46" s="49" t="s">
        <v>541</v>
      </c>
      <c r="O46" s="120" t="s">
        <v>826</v>
      </c>
    </row>
    <row r="47" spans="1:15" s="53" customFormat="1" ht="22.25" customHeight="1" x14ac:dyDescent="0.35">
      <c r="A47" s="244" t="s">
        <v>757</v>
      </c>
      <c r="B47" s="49" t="s">
        <v>800</v>
      </c>
      <c r="C47" s="101">
        <v>1</v>
      </c>
      <c r="D47" s="49">
        <v>0</v>
      </c>
      <c r="E47" s="49" t="s">
        <v>822</v>
      </c>
      <c r="F47" s="68" t="s">
        <v>829</v>
      </c>
      <c r="G47" s="49" t="s">
        <v>799</v>
      </c>
      <c r="H47" s="49" t="s">
        <v>741</v>
      </c>
      <c r="I47" s="49" t="s">
        <v>541</v>
      </c>
      <c r="J47" s="50" t="s">
        <v>1002</v>
      </c>
      <c r="K47" s="49" t="s">
        <v>824</v>
      </c>
      <c r="L47" s="68" t="s">
        <v>778</v>
      </c>
      <c r="M47" s="49">
        <v>0</v>
      </c>
      <c r="N47" s="49" t="s">
        <v>541</v>
      </c>
      <c r="O47" s="120" t="s">
        <v>826</v>
      </c>
    </row>
    <row r="48" spans="1:15" s="53" customFormat="1" ht="30" customHeight="1" x14ac:dyDescent="0.35">
      <c r="A48" s="244" t="s">
        <v>757</v>
      </c>
      <c r="B48" s="49" t="s">
        <v>800</v>
      </c>
      <c r="C48" s="101">
        <v>3.42</v>
      </c>
      <c r="D48" s="49">
        <v>0</v>
      </c>
      <c r="E48" s="49" t="s">
        <v>822</v>
      </c>
      <c r="F48" s="68" t="s">
        <v>830</v>
      </c>
      <c r="G48" s="49" t="s">
        <v>741</v>
      </c>
      <c r="H48" s="49" t="s">
        <v>799</v>
      </c>
      <c r="I48" s="96" t="s">
        <v>831</v>
      </c>
      <c r="J48" s="50" t="s">
        <v>1002</v>
      </c>
      <c r="K48" s="49" t="s">
        <v>824</v>
      </c>
      <c r="L48" s="68" t="s">
        <v>828</v>
      </c>
      <c r="M48" s="49">
        <v>0</v>
      </c>
      <c r="N48" s="49" t="s">
        <v>541</v>
      </c>
      <c r="O48" s="120" t="s">
        <v>826</v>
      </c>
    </row>
    <row r="49" spans="1:15" s="53" customFormat="1" ht="22.25" customHeight="1" x14ac:dyDescent="0.35">
      <c r="A49" s="244" t="s">
        <v>757</v>
      </c>
      <c r="B49" s="49" t="s">
        <v>800</v>
      </c>
      <c r="C49" s="101">
        <v>0.5</v>
      </c>
      <c r="D49" s="49">
        <v>0</v>
      </c>
      <c r="E49" s="49" t="s">
        <v>822</v>
      </c>
      <c r="F49" s="68" t="s">
        <v>832</v>
      </c>
      <c r="G49" s="49" t="s">
        <v>799</v>
      </c>
      <c r="H49" s="49" t="s">
        <v>741</v>
      </c>
      <c r="I49" s="49" t="s">
        <v>541</v>
      </c>
      <c r="J49" s="50" t="s">
        <v>1002</v>
      </c>
      <c r="K49" s="49" t="s">
        <v>824</v>
      </c>
      <c r="L49" s="68" t="s">
        <v>833</v>
      </c>
      <c r="M49" s="49">
        <v>0</v>
      </c>
      <c r="N49" s="49" t="s">
        <v>541</v>
      </c>
      <c r="O49" s="120" t="s">
        <v>826</v>
      </c>
    </row>
    <row r="50" spans="1:15" s="53" customFormat="1" ht="22.25" customHeight="1" x14ac:dyDescent="0.35">
      <c r="A50" s="244" t="s">
        <v>757</v>
      </c>
      <c r="B50" s="49" t="s">
        <v>800</v>
      </c>
      <c r="C50" s="101">
        <v>3</v>
      </c>
      <c r="D50" s="49">
        <v>0</v>
      </c>
      <c r="E50" s="49" t="s">
        <v>822</v>
      </c>
      <c r="F50" s="68" t="s">
        <v>834</v>
      </c>
      <c r="G50" s="49" t="s">
        <v>799</v>
      </c>
      <c r="H50" s="49" t="s">
        <v>741</v>
      </c>
      <c r="I50" s="49" t="s">
        <v>541</v>
      </c>
      <c r="J50" s="50" t="s">
        <v>1002</v>
      </c>
      <c r="K50" s="49" t="s">
        <v>824</v>
      </c>
      <c r="L50" s="68" t="s">
        <v>833</v>
      </c>
      <c r="M50" s="49">
        <v>0</v>
      </c>
      <c r="N50" s="49" t="s">
        <v>541</v>
      </c>
      <c r="O50" s="120" t="s">
        <v>826</v>
      </c>
    </row>
    <row r="51" spans="1:15" s="53" customFormat="1" ht="22.25" customHeight="1" x14ac:dyDescent="0.35">
      <c r="A51" s="244" t="s">
        <v>757</v>
      </c>
      <c r="B51" s="49" t="s">
        <v>800</v>
      </c>
      <c r="C51" s="101">
        <v>10.26</v>
      </c>
      <c r="D51" s="49">
        <v>0</v>
      </c>
      <c r="E51" s="49" t="s">
        <v>822</v>
      </c>
      <c r="F51" s="68" t="s">
        <v>835</v>
      </c>
      <c r="G51" s="49" t="s">
        <v>799</v>
      </c>
      <c r="H51" s="49" t="s">
        <v>741</v>
      </c>
      <c r="I51" s="49" t="s">
        <v>541</v>
      </c>
      <c r="J51" s="50" t="s">
        <v>1002</v>
      </c>
      <c r="K51" s="49" t="s">
        <v>824</v>
      </c>
      <c r="L51" s="68" t="s">
        <v>788</v>
      </c>
      <c r="M51" s="49">
        <v>0</v>
      </c>
      <c r="N51" s="49" t="s">
        <v>541</v>
      </c>
      <c r="O51" s="120" t="s">
        <v>826</v>
      </c>
    </row>
    <row r="52" spans="1:15" s="53" customFormat="1" ht="22.25" customHeight="1" x14ac:dyDescent="0.35">
      <c r="A52" s="244" t="s">
        <v>757</v>
      </c>
      <c r="B52" s="49" t="s">
        <v>800</v>
      </c>
      <c r="C52" s="101">
        <v>0.5</v>
      </c>
      <c r="D52" s="49">
        <v>0</v>
      </c>
      <c r="E52" s="49" t="s">
        <v>822</v>
      </c>
      <c r="F52" s="68" t="s">
        <v>836</v>
      </c>
      <c r="G52" s="49" t="s">
        <v>799</v>
      </c>
      <c r="H52" s="49" t="s">
        <v>741</v>
      </c>
      <c r="I52" s="49" t="s">
        <v>541</v>
      </c>
      <c r="J52" s="50" t="s">
        <v>1002</v>
      </c>
      <c r="K52" s="49" t="s">
        <v>824</v>
      </c>
      <c r="L52" s="68" t="s">
        <v>837</v>
      </c>
      <c r="M52" s="49">
        <v>0</v>
      </c>
      <c r="N52" s="49" t="s">
        <v>541</v>
      </c>
      <c r="O52" s="120" t="s">
        <v>826</v>
      </c>
    </row>
    <row r="53" spans="1:15" s="53" customFormat="1" ht="22.25" customHeight="1" x14ac:dyDescent="0.35">
      <c r="A53" s="244" t="s">
        <v>757</v>
      </c>
      <c r="B53" s="49" t="s">
        <v>800</v>
      </c>
      <c r="C53" s="101">
        <v>3.1</v>
      </c>
      <c r="D53" s="49">
        <v>0</v>
      </c>
      <c r="E53" s="49" t="s">
        <v>822</v>
      </c>
      <c r="F53" s="68" t="s">
        <v>838</v>
      </c>
      <c r="G53" s="49" t="s">
        <v>799</v>
      </c>
      <c r="H53" s="49" t="s">
        <v>741</v>
      </c>
      <c r="I53" s="49" t="s">
        <v>541</v>
      </c>
      <c r="J53" s="96" t="s">
        <v>838</v>
      </c>
      <c r="K53" s="49" t="s">
        <v>839</v>
      </c>
      <c r="L53" s="68" t="s">
        <v>837</v>
      </c>
      <c r="M53" s="49">
        <v>0</v>
      </c>
      <c r="N53" s="49" t="s">
        <v>541</v>
      </c>
      <c r="O53" s="120" t="s">
        <v>839</v>
      </c>
    </row>
    <row r="54" spans="1:15" s="53" customFormat="1" ht="22.25" customHeight="1" x14ac:dyDescent="0.35">
      <c r="A54" s="244" t="s">
        <v>757</v>
      </c>
      <c r="B54" s="49" t="s">
        <v>800</v>
      </c>
      <c r="C54" s="101">
        <v>3.42</v>
      </c>
      <c r="D54" s="49">
        <v>0</v>
      </c>
      <c r="E54" s="49" t="s">
        <v>822</v>
      </c>
      <c r="F54" s="68" t="s">
        <v>840</v>
      </c>
      <c r="G54" s="49" t="s">
        <v>799</v>
      </c>
      <c r="H54" s="49" t="s">
        <v>741</v>
      </c>
      <c r="I54" s="49" t="s">
        <v>541</v>
      </c>
      <c r="J54" s="96" t="s">
        <v>840</v>
      </c>
      <c r="K54" s="49" t="s">
        <v>839</v>
      </c>
      <c r="L54" s="68" t="s">
        <v>841</v>
      </c>
      <c r="M54" s="49">
        <v>0</v>
      </c>
      <c r="N54" s="49" t="s">
        <v>541</v>
      </c>
      <c r="O54" s="120" t="s">
        <v>839</v>
      </c>
    </row>
    <row r="55" spans="1:15" s="53" customFormat="1" ht="30" customHeight="1" x14ac:dyDescent="0.35">
      <c r="A55" s="244" t="s">
        <v>757</v>
      </c>
      <c r="B55" s="49" t="s">
        <v>800</v>
      </c>
      <c r="C55" s="101">
        <v>3.2000000000000001E-2</v>
      </c>
      <c r="D55" s="49">
        <v>0</v>
      </c>
      <c r="E55" s="49" t="s">
        <v>822</v>
      </c>
      <c r="F55" s="49" t="s">
        <v>842</v>
      </c>
      <c r="G55" s="49" t="s">
        <v>741</v>
      </c>
      <c r="H55" s="49" t="s">
        <v>799</v>
      </c>
      <c r="I55" s="34" t="s">
        <v>843</v>
      </c>
      <c r="J55" s="50" t="s">
        <v>541</v>
      </c>
      <c r="K55" s="49" t="s">
        <v>541</v>
      </c>
      <c r="L55" s="68" t="s">
        <v>844</v>
      </c>
      <c r="M55" s="49">
        <v>0</v>
      </c>
      <c r="N55" s="49" t="s">
        <v>541</v>
      </c>
      <c r="O55" s="120" t="s">
        <v>845</v>
      </c>
    </row>
    <row r="56" spans="1:15" s="53" customFormat="1" ht="20.75" customHeight="1" x14ac:dyDescent="0.35">
      <c r="A56" s="244" t="s">
        <v>757</v>
      </c>
      <c r="B56" s="49" t="s">
        <v>800</v>
      </c>
      <c r="C56" s="101">
        <v>6.5000000000000002E-2</v>
      </c>
      <c r="D56" s="49">
        <v>0</v>
      </c>
      <c r="E56" s="49" t="s">
        <v>822</v>
      </c>
      <c r="F56" s="49" t="s">
        <v>842</v>
      </c>
      <c r="G56" s="49" t="s">
        <v>741</v>
      </c>
      <c r="H56" s="49" t="s">
        <v>799</v>
      </c>
      <c r="I56" s="7" t="s">
        <v>846</v>
      </c>
      <c r="J56" s="50" t="s">
        <v>541</v>
      </c>
      <c r="K56" s="49" t="s">
        <v>541</v>
      </c>
      <c r="L56" s="68" t="s">
        <v>844</v>
      </c>
      <c r="M56" s="49">
        <v>0</v>
      </c>
      <c r="N56" s="49" t="s">
        <v>541</v>
      </c>
      <c r="O56" s="120" t="s">
        <v>847</v>
      </c>
    </row>
    <row r="57" spans="1:15" s="53" customFormat="1" ht="20.75" customHeight="1" x14ac:dyDescent="0.35">
      <c r="A57" s="244" t="s">
        <v>757</v>
      </c>
      <c r="B57" s="49" t="s">
        <v>800</v>
      </c>
      <c r="C57" s="101">
        <v>6.5000000000000002E-2</v>
      </c>
      <c r="D57" s="49">
        <v>0</v>
      </c>
      <c r="E57" s="49" t="s">
        <v>822</v>
      </c>
      <c r="F57" s="49" t="s">
        <v>842</v>
      </c>
      <c r="G57" s="49" t="s">
        <v>741</v>
      </c>
      <c r="H57" s="49" t="s">
        <v>799</v>
      </c>
      <c r="I57" s="7" t="s">
        <v>846</v>
      </c>
      <c r="J57" s="50" t="s">
        <v>541</v>
      </c>
      <c r="K57" s="49" t="s">
        <v>541</v>
      </c>
      <c r="L57" s="68" t="s">
        <v>844</v>
      </c>
      <c r="M57" s="49">
        <v>0</v>
      </c>
      <c r="N57" s="49" t="s">
        <v>541</v>
      </c>
      <c r="O57" s="120" t="s">
        <v>847</v>
      </c>
    </row>
    <row r="58" spans="1:15" s="53" customFormat="1" ht="20.75" customHeight="1" x14ac:dyDescent="0.35">
      <c r="A58" s="244" t="s">
        <v>757</v>
      </c>
      <c r="B58" s="49" t="s">
        <v>800</v>
      </c>
      <c r="C58" s="101">
        <v>6.5000000000000002E-2</v>
      </c>
      <c r="D58" s="49">
        <v>0</v>
      </c>
      <c r="E58" s="49" t="s">
        <v>822</v>
      </c>
      <c r="F58" s="49" t="s">
        <v>842</v>
      </c>
      <c r="G58" s="49" t="s">
        <v>741</v>
      </c>
      <c r="H58" s="49" t="s">
        <v>799</v>
      </c>
      <c r="I58" s="7" t="s">
        <v>846</v>
      </c>
      <c r="J58" s="50" t="s">
        <v>541</v>
      </c>
      <c r="K58" s="49" t="s">
        <v>541</v>
      </c>
      <c r="L58" s="68" t="s">
        <v>844</v>
      </c>
      <c r="M58" s="49">
        <v>0</v>
      </c>
      <c r="N58" s="49" t="s">
        <v>541</v>
      </c>
      <c r="O58" s="120" t="s">
        <v>847</v>
      </c>
    </row>
    <row r="59" spans="1:15" s="53" customFormat="1" ht="20.75" customHeight="1" x14ac:dyDescent="0.35">
      <c r="A59" s="244" t="s">
        <v>757</v>
      </c>
      <c r="B59" s="49" t="s">
        <v>800</v>
      </c>
      <c r="C59" s="101">
        <v>6.5000000000000002E-2</v>
      </c>
      <c r="D59" s="49">
        <v>0</v>
      </c>
      <c r="E59" s="49" t="s">
        <v>822</v>
      </c>
      <c r="F59" s="49" t="s">
        <v>842</v>
      </c>
      <c r="G59" s="49" t="s">
        <v>741</v>
      </c>
      <c r="H59" s="49" t="s">
        <v>799</v>
      </c>
      <c r="I59" s="7" t="s">
        <v>846</v>
      </c>
      <c r="J59" s="50" t="s">
        <v>541</v>
      </c>
      <c r="K59" s="49" t="s">
        <v>541</v>
      </c>
      <c r="L59" s="68" t="s">
        <v>844</v>
      </c>
      <c r="M59" s="49">
        <v>0</v>
      </c>
      <c r="N59" s="49" t="s">
        <v>541</v>
      </c>
      <c r="O59" s="120" t="s">
        <v>847</v>
      </c>
    </row>
    <row r="60" spans="1:15" s="53" customFormat="1" ht="30" customHeight="1" x14ac:dyDescent="0.35">
      <c r="A60" s="244" t="s">
        <v>757</v>
      </c>
      <c r="B60" s="49" t="s">
        <v>800</v>
      </c>
      <c r="C60" s="101">
        <v>7.0000000000000007E-2</v>
      </c>
      <c r="D60" s="49">
        <v>0</v>
      </c>
      <c r="E60" s="49" t="s">
        <v>822</v>
      </c>
      <c r="F60" s="49" t="s">
        <v>842</v>
      </c>
      <c r="G60" s="49" t="s">
        <v>741</v>
      </c>
      <c r="H60" s="49" t="s">
        <v>799</v>
      </c>
      <c r="I60" s="34" t="s">
        <v>843</v>
      </c>
      <c r="J60" s="50" t="s">
        <v>541</v>
      </c>
      <c r="K60" s="49" t="s">
        <v>541</v>
      </c>
      <c r="L60" s="68" t="s">
        <v>844</v>
      </c>
      <c r="M60" s="49">
        <v>0</v>
      </c>
      <c r="N60" s="49" t="s">
        <v>541</v>
      </c>
      <c r="O60" s="120" t="s">
        <v>845</v>
      </c>
    </row>
    <row r="61" spans="1:15" s="53" customFormat="1" ht="30" customHeight="1" x14ac:dyDescent="0.35">
      <c r="A61" s="244" t="s">
        <v>757</v>
      </c>
      <c r="B61" s="49" t="s">
        <v>800</v>
      </c>
      <c r="C61" s="100" t="s">
        <v>990</v>
      </c>
      <c r="D61" s="49">
        <v>0</v>
      </c>
      <c r="E61" s="49" t="s">
        <v>822</v>
      </c>
      <c r="F61" s="49" t="s">
        <v>842</v>
      </c>
      <c r="G61" s="49" t="s">
        <v>741</v>
      </c>
      <c r="H61" s="49" t="s">
        <v>799</v>
      </c>
      <c r="I61" s="34" t="s">
        <v>843</v>
      </c>
      <c r="J61" s="50" t="s">
        <v>541</v>
      </c>
      <c r="K61" s="49" t="s">
        <v>541</v>
      </c>
      <c r="L61" s="68" t="s">
        <v>844</v>
      </c>
      <c r="M61" s="49">
        <v>0</v>
      </c>
      <c r="N61" s="49" t="s">
        <v>541</v>
      </c>
      <c r="O61" s="120" t="s">
        <v>845</v>
      </c>
    </row>
    <row r="62" spans="1:15" s="53" customFormat="1" ht="30" customHeight="1" x14ac:dyDescent="0.35">
      <c r="A62" s="244" t="s">
        <v>757</v>
      </c>
      <c r="B62" s="49" t="s">
        <v>800</v>
      </c>
      <c r="C62" s="100">
        <v>0.1</v>
      </c>
      <c r="D62" s="49">
        <v>0</v>
      </c>
      <c r="E62" s="49" t="s">
        <v>822</v>
      </c>
      <c r="F62" s="49" t="s">
        <v>842</v>
      </c>
      <c r="G62" s="49" t="s">
        <v>741</v>
      </c>
      <c r="H62" s="49" t="s">
        <v>799</v>
      </c>
      <c r="I62" s="34" t="s">
        <v>843</v>
      </c>
      <c r="J62" s="50" t="s">
        <v>541</v>
      </c>
      <c r="K62" s="49" t="s">
        <v>541</v>
      </c>
      <c r="L62" s="68" t="s">
        <v>844</v>
      </c>
      <c r="M62" s="49">
        <v>0</v>
      </c>
      <c r="N62" s="49" t="s">
        <v>541</v>
      </c>
      <c r="O62" s="120" t="s">
        <v>845</v>
      </c>
    </row>
    <row r="63" spans="1:15" s="53" customFormat="1" ht="30" customHeight="1" x14ac:dyDescent="0.35">
      <c r="A63" s="244" t="s">
        <v>757</v>
      </c>
      <c r="B63" s="49" t="s">
        <v>800</v>
      </c>
      <c r="C63" s="100">
        <v>0.1</v>
      </c>
      <c r="D63" s="49">
        <v>0</v>
      </c>
      <c r="E63" s="49" t="s">
        <v>822</v>
      </c>
      <c r="F63" s="49" t="s">
        <v>842</v>
      </c>
      <c r="G63" s="49" t="s">
        <v>741</v>
      </c>
      <c r="H63" s="49" t="s">
        <v>799</v>
      </c>
      <c r="I63" s="34" t="s">
        <v>843</v>
      </c>
      <c r="J63" s="50" t="s">
        <v>541</v>
      </c>
      <c r="K63" s="49" t="s">
        <v>541</v>
      </c>
      <c r="L63" s="68" t="s">
        <v>844</v>
      </c>
      <c r="M63" s="49">
        <v>0</v>
      </c>
      <c r="N63" s="49" t="s">
        <v>541</v>
      </c>
      <c r="O63" s="120" t="s">
        <v>845</v>
      </c>
    </row>
    <row r="64" spans="1:15" s="53" customFormat="1" ht="30" customHeight="1" x14ac:dyDescent="0.35">
      <c r="A64" s="244" t="s">
        <v>757</v>
      </c>
      <c r="B64" s="49" t="s">
        <v>800</v>
      </c>
      <c r="C64" s="100">
        <v>0.1</v>
      </c>
      <c r="D64" s="49">
        <v>0</v>
      </c>
      <c r="E64" s="49" t="s">
        <v>822</v>
      </c>
      <c r="F64" s="49" t="s">
        <v>842</v>
      </c>
      <c r="G64" s="49" t="s">
        <v>741</v>
      </c>
      <c r="H64" s="49" t="s">
        <v>799</v>
      </c>
      <c r="I64" s="34" t="s">
        <v>843</v>
      </c>
      <c r="J64" s="50" t="s">
        <v>541</v>
      </c>
      <c r="K64" s="49" t="s">
        <v>541</v>
      </c>
      <c r="L64" s="68" t="s">
        <v>844</v>
      </c>
      <c r="M64" s="49">
        <v>0</v>
      </c>
      <c r="N64" s="49" t="s">
        <v>541</v>
      </c>
      <c r="O64" s="120" t="s">
        <v>845</v>
      </c>
    </row>
    <row r="65" spans="1:15" s="53" customFormat="1" ht="30" customHeight="1" x14ac:dyDescent="0.35">
      <c r="A65" s="244" t="s">
        <v>757</v>
      </c>
      <c r="B65" s="49" t="s">
        <v>800</v>
      </c>
      <c r="C65" s="100">
        <v>0.1</v>
      </c>
      <c r="D65" s="49">
        <v>0</v>
      </c>
      <c r="E65" s="49" t="s">
        <v>822</v>
      </c>
      <c r="F65" s="49" t="s">
        <v>842</v>
      </c>
      <c r="G65" s="49" t="s">
        <v>741</v>
      </c>
      <c r="H65" s="49" t="s">
        <v>799</v>
      </c>
      <c r="I65" s="34" t="s">
        <v>843</v>
      </c>
      <c r="J65" s="50" t="s">
        <v>541</v>
      </c>
      <c r="K65" s="49" t="s">
        <v>541</v>
      </c>
      <c r="L65" s="68" t="s">
        <v>844</v>
      </c>
      <c r="M65" s="49">
        <v>0</v>
      </c>
      <c r="N65" s="49" t="s">
        <v>541</v>
      </c>
      <c r="O65" s="120" t="s">
        <v>845</v>
      </c>
    </row>
    <row r="66" spans="1:15" s="53" customFormat="1" ht="30" customHeight="1" x14ac:dyDescent="0.35">
      <c r="A66" s="244" t="s">
        <v>757</v>
      </c>
      <c r="B66" s="49" t="s">
        <v>800</v>
      </c>
      <c r="C66" s="100">
        <v>0.1</v>
      </c>
      <c r="D66" s="49">
        <v>0</v>
      </c>
      <c r="E66" s="49" t="s">
        <v>822</v>
      </c>
      <c r="F66" s="49" t="s">
        <v>842</v>
      </c>
      <c r="G66" s="49" t="s">
        <v>741</v>
      </c>
      <c r="H66" s="49" t="s">
        <v>799</v>
      </c>
      <c r="I66" s="34" t="s">
        <v>843</v>
      </c>
      <c r="J66" s="50" t="s">
        <v>541</v>
      </c>
      <c r="K66" s="49" t="s">
        <v>541</v>
      </c>
      <c r="L66" s="68" t="s">
        <v>844</v>
      </c>
      <c r="M66" s="49">
        <v>0</v>
      </c>
      <c r="N66" s="49" t="s">
        <v>541</v>
      </c>
      <c r="O66" s="120" t="s">
        <v>845</v>
      </c>
    </row>
    <row r="67" spans="1:15" s="53" customFormat="1" ht="30" customHeight="1" x14ac:dyDescent="0.35">
      <c r="A67" s="244" t="s">
        <v>757</v>
      </c>
      <c r="B67" s="49" t="s">
        <v>800</v>
      </c>
      <c r="C67" s="100">
        <v>0.1</v>
      </c>
      <c r="D67" s="49">
        <v>0</v>
      </c>
      <c r="E67" s="49" t="s">
        <v>822</v>
      </c>
      <c r="F67" s="49" t="s">
        <v>842</v>
      </c>
      <c r="G67" s="49" t="s">
        <v>741</v>
      </c>
      <c r="H67" s="49" t="s">
        <v>799</v>
      </c>
      <c r="I67" s="34" t="s">
        <v>843</v>
      </c>
      <c r="J67" s="50" t="s">
        <v>541</v>
      </c>
      <c r="K67" s="49" t="s">
        <v>541</v>
      </c>
      <c r="L67" s="68" t="s">
        <v>844</v>
      </c>
      <c r="M67" s="49">
        <v>0</v>
      </c>
      <c r="N67" s="49" t="s">
        <v>541</v>
      </c>
      <c r="O67" s="120" t="s">
        <v>845</v>
      </c>
    </row>
    <row r="68" spans="1:15" s="53" customFormat="1" ht="30" customHeight="1" x14ac:dyDescent="0.35">
      <c r="A68" s="244" t="s">
        <v>757</v>
      </c>
      <c r="B68" s="49" t="s">
        <v>800</v>
      </c>
      <c r="C68" s="100">
        <v>0.1</v>
      </c>
      <c r="D68" s="49">
        <v>0</v>
      </c>
      <c r="E68" s="49" t="s">
        <v>822</v>
      </c>
      <c r="F68" s="49" t="s">
        <v>842</v>
      </c>
      <c r="G68" s="49" t="s">
        <v>741</v>
      </c>
      <c r="H68" s="49" t="s">
        <v>799</v>
      </c>
      <c r="I68" s="34" t="s">
        <v>843</v>
      </c>
      <c r="J68" s="50" t="s">
        <v>541</v>
      </c>
      <c r="K68" s="49" t="s">
        <v>541</v>
      </c>
      <c r="L68" s="68" t="s">
        <v>844</v>
      </c>
      <c r="M68" s="49">
        <v>0</v>
      </c>
      <c r="N68" s="49" t="s">
        <v>541</v>
      </c>
      <c r="O68" s="120" t="s">
        <v>845</v>
      </c>
    </row>
    <row r="69" spans="1:15" s="53" customFormat="1" ht="20.75" customHeight="1" x14ac:dyDescent="0.35">
      <c r="A69" s="244" t="s">
        <v>757</v>
      </c>
      <c r="B69" s="49" t="s">
        <v>800</v>
      </c>
      <c r="C69" s="100">
        <v>0.125</v>
      </c>
      <c r="D69" s="49">
        <v>0</v>
      </c>
      <c r="E69" s="49" t="s">
        <v>822</v>
      </c>
      <c r="F69" s="49" t="s">
        <v>842</v>
      </c>
      <c r="G69" s="49" t="s">
        <v>741</v>
      </c>
      <c r="H69" s="49" t="s">
        <v>799</v>
      </c>
      <c r="I69" s="7" t="s">
        <v>846</v>
      </c>
      <c r="J69" s="50" t="s">
        <v>541</v>
      </c>
      <c r="K69" s="49" t="s">
        <v>541</v>
      </c>
      <c r="L69" s="68" t="s">
        <v>844</v>
      </c>
      <c r="M69" s="49">
        <v>0</v>
      </c>
      <c r="N69" s="49" t="s">
        <v>541</v>
      </c>
      <c r="O69" s="120" t="s">
        <v>847</v>
      </c>
    </row>
    <row r="70" spans="1:15" s="53" customFormat="1" ht="20.75" customHeight="1" x14ac:dyDescent="0.35">
      <c r="A70" s="244" t="s">
        <v>757</v>
      </c>
      <c r="B70" s="49" t="s">
        <v>800</v>
      </c>
      <c r="C70" s="100">
        <v>0.2</v>
      </c>
      <c r="D70" s="49">
        <v>0</v>
      </c>
      <c r="E70" s="49" t="s">
        <v>822</v>
      </c>
      <c r="F70" s="49" t="s">
        <v>842</v>
      </c>
      <c r="G70" s="49" t="s">
        <v>741</v>
      </c>
      <c r="H70" s="49" t="s">
        <v>799</v>
      </c>
      <c r="I70" s="7" t="s">
        <v>846</v>
      </c>
      <c r="J70" s="50" t="s">
        <v>541</v>
      </c>
      <c r="K70" s="49" t="s">
        <v>541</v>
      </c>
      <c r="L70" s="68" t="s">
        <v>844</v>
      </c>
      <c r="M70" s="49">
        <v>0</v>
      </c>
      <c r="N70" s="49" t="s">
        <v>541</v>
      </c>
      <c r="O70" s="120" t="s">
        <v>847</v>
      </c>
    </row>
    <row r="71" spans="1:15" s="53" customFormat="1" ht="20.75" customHeight="1" x14ac:dyDescent="0.35">
      <c r="A71" s="244" t="s">
        <v>757</v>
      </c>
      <c r="B71" s="49" t="s">
        <v>800</v>
      </c>
      <c r="C71" s="100">
        <v>0.2</v>
      </c>
      <c r="D71" s="49">
        <v>0</v>
      </c>
      <c r="E71" s="49" t="s">
        <v>822</v>
      </c>
      <c r="F71" s="49" t="s">
        <v>842</v>
      </c>
      <c r="G71" s="49" t="s">
        <v>741</v>
      </c>
      <c r="H71" s="49" t="s">
        <v>799</v>
      </c>
      <c r="I71" s="7" t="s">
        <v>846</v>
      </c>
      <c r="J71" s="50" t="s">
        <v>541</v>
      </c>
      <c r="K71" s="49" t="s">
        <v>541</v>
      </c>
      <c r="L71" s="68" t="s">
        <v>844</v>
      </c>
      <c r="M71" s="49">
        <v>0</v>
      </c>
      <c r="N71" s="49" t="s">
        <v>541</v>
      </c>
      <c r="O71" s="120" t="s">
        <v>847</v>
      </c>
    </row>
    <row r="72" spans="1:15" s="53" customFormat="1" ht="20.75" customHeight="1" x14ac:dyDescent="0.35">
      <c r="A72" s="244" t="s">
        <v>757</v>
      </c>
      <c r="B72" s="49" t="s">
        <v>800</v>
      </c>
      <c r="C72" s="100">
        <v>0.2</v>
      </c>
      <c r="D72" s="49">
        <v>0</v>
      </c>
      <c r="E72" s="49" t="s">
        <v>822</v>
      </c>
      <c r="F72" s="49" t="s">
        <v>842</v>
      </c>
      <c r="G72" s="49" t="s">
        <v>741</v>
      </c>
      <c r="H72" s="49" t="s">
        <v>799</v>
      </c>
      <c r="I72" s="7" t="s">
        <v>846</v>
      </c>
      <c r="J72" s="50" t="s">
        <v>541</v>
      </c>
      <c r="K72" s="49" t="s">
        <v>541</v>
      </c>
      <c r="L72" s="68" t="s">
        <v>844</v>
      </c>
      <c r="M72" s="49">
        <v>0</v>
      </c>
      <c r="N72" s="49" t="s">
        <v>541</v>
      </c>
      <c r="O72" s="120" t="s">
        <v>847</v>
      </c>
    </row>
    <row r="73" spans="1:15" s="53" customFormat="1" ht="20.75" customHeight="1" x14ac:dyDescent="0.35">
      <c r="A73" s="244" t="s">
        <v>757</v>
      </c>
      <c r="B73" s="49" t="s">
        <v>800</v>
      </c>
      <c r="C73" s="100">
        <v>0.2</v>
      </c>
      <c r="D73" s="49">
        <v>0</v>
      </c>
      <c r="E73" s="49" t="s">
        <v>822</v>
      </c>
      <c r="F73" s="49" t="s">
        <v>842</v>
      </c>
      <c r="G73" s="49" t="s">
        <v>741</v>
      </c>
      <c r="H73" s="49" t="s">
        <v>799</v>
      </c>
      <c r="I73" s="7" t="s">
        <v>846</v>
      </c>
      <c r="J73" s="50" t="s">
        <v>541</v>
      </c>
      <c r="K73" s="49" t="s">
        <v>541</v>
      </c>
      <c r="L73" s="68" t="s">
        <v>844</v>
      </c>
      <c r="M73" s="49">
        <v>0</v>
      </c>
      <c r="N73" s="49" t="s">
        <v>541</v>
      </c>
      <c r="O73" s="120" t="s">
        <v>847</v>
      </c>
    </row>
    <row r="74" spans="1:15" s="53" customFormat="1" ht="20.75" customHeight="1" x14ac:dyDescent="0.35">
      <c r="A74" s="244" t="s">
        <v>757</v>
      </c>
      <c r="B74" s="49" t="s">
        <v>800</v>
      </c>
      <c r="C74" s="100">
        <v>0.2</v>
      </c>
      <c r="D74" s="49">
        <v>0</v>
      </c>
      <c r="E74" s="49" t="s">
        <v>822</v>
      </c>
      <c r="F74" s="49" t="s">
        <v>842</v>
      </c>
      <c r="G74" s="49" t="s">
        <v>741</v>
      </c>
      <c r="H74" s="49" t="s">
        <v>799</v>
      </c>
      <c r="I74" s="7" t="s">
        <v>846</v>
      </c>
      <c r="J74" s="50" t="s">
        <v>541</v>
      </c>
      <c r="K74" s="49" t="s">
        <v>541</v>
      </c>
      <c r="L74" s="68" t="s">
        <v>844</v>
      </c>
      <c r="M74" s="49">
        <v>0</v>
      </c>
      <c r="N74" s="49" t="s">
        <v>541</v>
      </c>
      <c r="O74" s="120" t="s">
        <v>847</v>
      </c>
    </row>
    <row r="75" spans="1:15" s="53" customFormat="1" ht="20.75" customHeight="1" x14ac:dyDescent="0.35">
      <c r="A75" s="244" t="s">
        <v>757</v>
      </c>
      <c r="B75" s="49" t="s">
        <v>800</v>
      </c>
      <c r="C75" s="100">
        <v>0.2</v>
      </c>
      <c r="D75" s="49">
        <v>0</v>
      </c>
      <c r="E75" s="49" t="s">
        <v>822</v>
      </c>
      <c r="F75" s="49" t="s">
        <v>842</v>
      </c>
      <c r="G75" s="49" t="s">
        <v>741</v>
      </c>
      <c r="H75" s="49" t="s">
        <v>799</v>
      </c>
      <c r="I75" s="7" t="s">
        <v>846</v>
      </c>
      <c r="J75" s="50" t="s">
        <v>541</v>
      </c>
      <c r="K75" s="49" t="s">
        <v>541</v>
      </c>
      <c r="L75" s="68" t="s">
        <v>844</v>
      </c>
      <c r="M75" s="49">
        <v>0</v>
      </c>
      <c r="N75" s="49" t="s">
        <v>541</v>
      </c>
      <c r="O75" s="120" t="s">
        <v>847</v>
      </c>
    </row>
    <row r="76" spans="1:15" s="53" customFormat="1" ht="20.75" customHeight="1" x14ac:dyDescent="0.35">
      <c r="A76" s="244" t="s">
        <v>757</v>
      </c>
      <c r="B76" s="49" t="s">
        <v>800</v>
      </c>
      <c r="C76" s="100">
        <v>0.2</v>
      </c>
      <c r="D76" s="49">
        <v>0</v>
      </c>
      <c r="E76" s="49" t="s">
        <v>822</v>
      </c>
      <c r="F76" s="49" t="s">
        <v>842</v>
      </c>
      <c r="G76" s="49" t="s">
        <v>741</v>
      </c>
      <c r="H76" s="49" t="s">
        <v>799</v>
      </c>
      <c r="I76" s="7" t="s">
        <v>846</v>
      </c>
      <c r="J76" s="50" t="s">
        <v>541</v>
      </c>
      <c r="K76" s="49" t="s">
        <v>541</v>
      </c>
      <c r="L76" s="68" t="s">
        <v>844</v>
      </c>
      <c r="M76" s="49">
        <v>0</v>
      </c>
      <c r="N76" s="49" t="s">
        <v>541</v>
      </c>
      <c r="O76" s="120" t="s">
        <v>847</v>
      </c>
    </row>
    <row r="77" spans="1:15" s="53" customFormat="1" ht="20.75" customHeight="1" x14ac:dyDescent="0.35">
      <c r="A77" s="244" t="s">
        <v>757</v>
      </c>
      <c r="B77" s="49" t="s">
        <v>800</v>
      </c>
      <c r="C77" s="100">
        <v>0.2</v>
      </c>
      <c r="D77" s="49">
        <v>0</v>
      </c>
      <c r="E77" s="49" t="s">
        <v>822</v>
      </c>
      <c r="F77" s="49" t="s">
        <v>842</v>
      </c>
      <c r="G77" s="49" t="s">
        <v>741</v>
      </c>
      <c r="H77" s="49" t="s">
        <v>799</v>
      </c>
      <c r="I77" s="7" t="s">
        <v>846</v>
      </c>
      <c r="J77" s="50" t="s">
        <v>541</v>
      </c>
      <c r="K77" s="49" t="s">
        <v>541</v>
      </c>
      <c r="L77" s="68" t="s">
        <v>844</v>
      </c>
      <c r="M77" s="49">
        <v>0</v>
      </c>
      <c r="N77" s="49" t="s">
        <v>541</v>
      </c>
      <c r="O77" s="120" t="s">
        <v>847</v>
      </c>
    </row>
    <row r="78" spans="1:15" s="53" customFormat="1" ht="30" customHeight="1" x14ac:dyDescent="0.35">
      <c r="A78" s="244" t="s">
        <v>757</v>
      </c>
      <c r="B78" s="49" t="s">
        <v>800</v>
      </c>
      <c r="C78" s="100">
        <v>1</v>
      </c>
      <c r="D78" s="49">
        <v>0</v>
      </c>
      <c r="E78" s="49" t="s">
        <v>822</v>
      </c>
      <c r="F78" s="49" t="s">
        <v>842</v>
      </c>
      <c r="G78" s="49" t="s">
        <v>741</v>
      </c>
      <c r="H78" s="49" t="s">
        <v>799</v>
      </c>
      <c r="I78" s="34" t="s">
        <v>843</v>
      </c>
      <c r="J78" s="50" t="s">
        <v>541</v>
      </c>
      <c r="K78" s="49" t="s">
        <v>541</v>
      </c>
      <c r="L78" s="68" t="s">
        <v>844</v>
      </c>
      <c r="M78" s="49">
        <v>0</v>
      </c>
      <c r="N78" s="49" t="s">
        <v>541</v>
      </c>
      <c r="O78" s="120" t="s">
        <v>845</v>
      </c>
    </row>
    <row r="79" spans="1:15" s="53" customFormat="1" ht="30" customHeight="1" x14ac:dyDescent="0.35">
      <c r="A79" s="244" t="s">
        <v>757</v>
      </c>
      <c r="B79" s="49" t="s">
        <v>800</v>
      </c>
      <c r="C79" s="100">
        <v>1</v>
      </c>
      <c r="D79" s="49">
        <v>0</v>
      </c>
      <c r="E79" s="49" t="s">
        <v>822</v>
      </c>
      <c r="F79" s="49" t="s">
        <v>842</v>
      </c>
      <c r="G79" s="49" t="s">
        <v>741</v>
      </c>
      <c r="H79" s="49" t="s">
        <v>799</v>
      </c>
      <c r="I79" s="34" t="s">
        <v>843</v>
      </c>
      <c r="J79" s="50" t="s">
        <v>541</v>
      </c>
      <c r="K79" s="49" t="s">
        <v>541</v>
      </c>
      <c r="L79" s="68" t="s">
        <v>844</v>
      </c>
      <c r="M79" s="49">
        <v>0</v>
      </c>
      <c r="N79" s="49" t="s">
        <v>541</v>
      </c>
      <c r="O79" s="120" t="s">
        <v>845</v>
      </c>
    </row>
    <row r="80" spans="1:15" s="53" customFormat="1" ht="20.75" customHeight="1" x14ac:dyDescent="0.35">
      <c r="A80" s="244" t="s">
        <v>757</v>
      </c>
      <c r="B80" s="49" t="s">
        <v>800</v>
      </c>
      <c r="C80" s="100">
        <v>1.5</v>
      </c>
      <c r="D80" s="49">
        <v>0</v>
      </c>
      <c r="E80" s="49" t="s">
        <v>822</v>
      </c>
      <c r="F80" s="49" t="s">
        <v>842</v>
      </c>
      <c r="G80" s="49" t="s">
        <v>741</v>
      </c>
      <c r="H80" s="49" t="s">
        <v>799</v>
      </c>
      <c r="I80" s="7" t="s">
        <v>848</v>
      </c>
      <c r="J80" s="50" t="s">
        <v>541</v>
      </c>
      <c r="K80" s="49" t="s">
        <v>541</v>
      </c>
      <c r="L80" s="68" t="s">
        <v>844</v>
      </c>
      <c r="M80" s="49">
        <v>0</v>
      </c>
      <c r="N80" s="49" t="s">
        <v>541</v>
      </c>
      <c r="O80" s="120" t="s">
        <v>847</v>
      </c>
    </row>
    <row r="81" spans="1:15" s="53" customFormat="1" ht="20.75" customHeight="1" x14ac:dyDescent="0.35">
      <c r="A81" s="244" t="s">
        <v>757</v>
      </c>
      <c r="B81" s="49" t="s">
        <v>800</v>
      </c>
      <c r="C81" s="100">
        <v>1.5</v>
      </c>
      <c r="D81" s="49">
        <v>0</v>
      </c>
      <c r="E81" s="49" t="s">
        <v>822</v>
      </c>
      <c r="F81" s="49" t="s">
        <v>842</v>
      </c>
      <c r="G81" s="49" t="s">
        <v>741</v>
      </c>
      <c r="H81" s="49" t="s">
        <v>799</v>
      </c>
      <c r="I81" s="7" t="s">
        <v>848</v>
      </c>
      <c r="J81" s="50" t="s">
        <v>541</v>
      </c>
      <c r="K81" s="49" t="s">
        <v>541</v>
      </c>
      <c r="L81" s="68" t="s">
        <v>844</v>
      </c>
      <c r="M81" s="49">
        <v>0</v>
      </c>
      <c r="N81" s="49" t="s">
        <v>541</v>
      </c>
      <c r="O81" s="120" t="s">
        <v>847</v>
      </c>
    </row>
    <row r="82" spans="1:15" s="53" customFormat="1" ht="20.75" customHeight="1" x14ac:dyDescent="0.35">
      <c r="A82" s="244" t="s">
        <v>757</v>
      </c>
      <c r="B82" s="49" t="s">
        <v>800</v>
      </c>
      <c r="C82" s="100">
        <v>1.5</v>
      </c>
      <c r="D82" s="49">
        <v>0</v>
      </c>
      <c r="E82" s="49" t="s">
        <v>822</v>
      </c>
      <c r="F82" s="49" t="s">
        <v>842</v>
      </c>
      <c r="G82" s="49" t="s">
        <v>741</v>
      </c>
      <c r="H82" s="49" t="s">
        <v>799</v>
      </c>
      <c r="I82" s="7" t="s">
        <v>848</v>
      </c>
      <c r="J82" s="50" t="s">
        <v>541</v>
      </c>
      <c r="K82" s="49" t="s">
        <v>541</v>
      </c>
      <c r="L82" s="68" t="s">
        <v>844</v>
      </c>
      <c r="M82" s="49">
        <v>0</v>
      </c>
      <c r="N82" s="49" t="s">
        <v>541</v>
      </c>
      <c r="O82" s="120" t="s">
        <v>847</v>
      </c>
    </row>
    <row r="83" spans="1:15" s="53" customFormat="1" ht="20.75" customHeight="1" x14ac:dyDescent="0.35">
      <c r="A83" s="244" t="s">
        <v>757</v>
      </c>
      <c r="B83" s="49" t="s">
        <v>800</v>
      </c>
      <c r="C83" s="100">
        <v>1.5</v>
      </c>
      <c r="D83" s="49">
        <v>0</v>
      </c>
      <c r="E83" s="49" t="s">
        <v>822</v>
      </c>
      <c r="F83" s="49" t="s">
        <v>842</v>
      </c>
      <c r="G83" s="49" t="s">
        <v>741</v>
      </c>
      <c r="H83" s="49" t="s">
        <v>799</v>
      </c>
      <c r="I83" s="7" t="s">
        <v>848</v>
      </c>
      <c r="J83" s="50" t="s">
        <v>541</v>
      </c>
      <c r="K83" s="49" t="s">
        <v>541</v>
      </c>
      <c r="L83" s="68" t="s">
        <v>844</v>
      </c>
      <c r="M83" s="49">
        <v>0</v>
      </c>
      <c r="N83" s="49" t="s">
        <v>541</v>
      </c>
      <c r="O83" s="120" t="s">
        <v>847</v>
      </c>
    </row>
    <row r="84" spans="1:15" s="53" customFormat="1" ht="20.75" customHeight="1" x14ac:dyDescent="0.35">
      <c r="A84" s="244" t="s">
        <v>757</v>
      </c>
      <c r="B84" s="49" t="s">
        <v>800</v>
      </c>
      <c r="C84" s="100">
        <v>1.5</v>
      </c>
      <c r="D84" s="49">
        <v>0</v>
      </c>
      <c r="E84" s="49" t="s">
        <v>822</v>
      </c>
      <c r="F84" s="49" t="s">
        <v>842</v>
      </c>
      <c r="G84" s="49" t="s">
        <v>741</v>
      </c>
      <c r="H84" s="49" t="s">
        <v>799</v>
      </c>
      <c r="I84" s="7" t="s">
        <v>848</v>
      </c>
      <c r="J84" s="50" t="s">
        <v>541</v>
      </c>
      <c r="K84" s="49" t="s">
        <v>541</v>
      </c>
      <c r="L84" s="68" t="s">
        <v>844</v>
      </c>
      <c r="M84" s="49">
        <v>0</v>
      </c>
      <c r="N84" s="49" t="s">
        <v>541</v>
      </c>
      <c r="O84" s="120" t="s">
        <v>847</v>
      </c>
    </row>
    <row r="85" spans="1:15" s="53" customFormat="1" ht="20.75" customHeight="1" x14ac:dyDescent="0.35">
      <c r="A85" s="244" t="s">
        <v>757</v>
      </c>
      <c r="B85" s="49" t="s">
        <v>800</v>
      </c>
      <c r="C85" s="100">
        <v>1.5</v>
      </c>
      <c r="D85" s="49">
        <v>0</v>
      </c>
      <c r="E85" s="49" t="s">
        <v>822</v>
      </c>
      <c r="F85" s="49" t="s">
        <v>842</v>
      </c>
      <c r="G85" s="49" t="s">
        <v>741</v>
      </c>
      <c r="H85" s="49" t="s">
        <v>799</v>
      </c>
      <c r="I85" s="7" t="s">
        <v>848</v>
      </c>
      <c r="J85" s="50" t="s">
        <v>541</v>
      </c>
      <c r="K85" s="49" t="s">
        <v>541</v>
      </c>
      <c r="L85" s="68" t="s">
        <v>844</v>
      </c>
      <c r="M85" s="49">
        <v>0</v>
      </c>
      <c r="N85" s="49" t="s">
        <v>541</v>
      </c>
      <c r="O85" s="120" t="s">
        <v>847</v>
      </c>
    </row>
    <row r="86" spans="1:15" s="53" customFormat="1" ht="20.75" customHeight="1" x14ac:dyDescent="0.35">
      <c r="A86" s="244" t="s">
        <v>757</v>
      </c>
      <c r="B86" s="49" t="s">
        <v>800</v>
      </c>
      <c r="C86" s="100">
        <v>1.5</v>
      </c>
      <c r="D86" s="49">
        <v>0</v>
      </c>
      <c r="E86" s="49" t="s">
        <v>822</v>
      </c>
      <c r="F86" s="49" t="s">
        <v>842</v>
      </c>
      <c r="G86" s="49" t="s">
        <v>741</v>
      </c>
      <c r="H86" s="49" t="s">
        <v>799</v>
      </c>
      <c r="I86" s="7" t="s">
        <v>848</v>
      </c>
      <c r="J86" s="50" t="s">
        <v>541</v>
      </c>
      <c r="K86" s="49" t="s">
        <v>541</v>
      </c>
      <c r="L86" s="68" t="s">
        <v>844</v>
      </c>
      <c r="M86" s="49">
        <v>0</v>
      </c>
      <c r="N86" s="49" t="s">
        <v>541</v>
      </c>
      <c r="O86" s="120" t="s">
        <v>847</v>
      </c>
    </row>
    <row r="87" spans="1:15" s="53" customFormat="1" ht="30" customHeight="1" x14ac:dyDescent="0.35">
      <c r="A87" s="244" t="s">
        <v>757</v>
      </c>
      <c r="B87" s="49" t="s">
        <v>800</v>
      </c>
      <c r="C87" s="101">
        <v>2</v>
      </c>
      <c r="D87" s="49">
        <v>0</v>
      </c>
      <c r="E87" s="49" t="s">
        <v>822</v>
      </c>
      <c r="F87" s="49" t="s">
        <v>842</v>
      </c>
      <c r="G87" s="49" t="s">
        <v>741</v>
      </c>
      <c r="H87" s="49" t="s">
        <v>799</v>
      </c>
      <c r="I87" s="34" t="s">
        <v>843</v>
      </c>
      <c r="J87" s="50" t="s">
        <v>541</v>
      </c>
      <c r="K87" s="49" t="s">
        <v>541</v>
      </c>
      <c r="L87" s="68" t="s">
        <v>844</v>
      </c>
      <c r="M87" s="49">
        <v>0</v>
      </c>
      <c r="N87" s="49" t="s">
        <v>541</v>
      </c>
      <c r="O87" s="120" t="s">
        <v>845</v>
      </c>
    </row>
    <row r="88" spans="1:15" s="53" customFormat="1" ht="30" customHeight="1" x14ac:dyDescent="0.35">
      <c r="A88" s="244" t="s">
        <v>757</v>
      </c>
      <c r="B88" s="49" t="s">
        <v>800</v>
      </c>
      <c r="C88" s="101">
        <v>2</v>
      </c>
      <c r="D88" s="49">
        <v>0</v>
      </c>
      <c r="E88" s="49" t="s">
        <v>822</v>
      </c>
      <c r="F88" s="49" t="s">
        <v>842</v>
      </c>
      <c r="G88" s="49" t="s">
        <v>741</v>
      </c>
      <c r="H88" s="49" t="s">
        <v>799</v>
      </c>
      <c r="I88" s="34" t="s">
        <v>843</v>
      </c>
      <c r="J88" s="50" t="s">
        <v>541</v>
      </c>
      <c r="K88" s="49" t="s">
        <v>541</v>
      </c>
      <c r="L88" s="68" t="s">
        <v>844</v>
      </c>
      <c r="M88" s="49">
        <v>0</v>
      </c>
      <c r="N88" s="49" t="s">
        <v>541</v>
      </c>
      <c r="O88" s="120" t="s">
        <v>845</v>
      </c>
    </row>
    <row r="89" spans="1:15" s="53" customFormat="1" ht="30" customHeight="1" x14ac:dyDescent="0.35">
      <c r="A89" s="244" t="s">
        <v>757</v>
      </c>
      <c r="B89" s="49" t="s">
        <v>800</v>
      </c>
      <c r="C89" s="101">
        <v>2</v>
      </c>
      <c r="D89" s="49">
        <v>0</v>
      </c>
      <c r="E89" s="49" t="s">
        <v>822</v>
      </c>
      <c r="F89" s="49" t="s">
        <v>842</v>
      </c>
      <c r="G89" s="49" t="s">
        <v>741</v>
      </c>
      <c r="H89" s="49" t="s">
        <v>799</v>
      </c>
      <c r="I89" s="34" t="s">
        <v>843</v>
      </c>
      <c r="J89" s="50" t="s">
        <v>541</v>
      </c>
      <c r="K89" s="49" t="s">
        <v>541</v>
      </c>
      <c r="L89" s="68" t="s">
        <v>844</v>
      </c>
      <c r="M89" s="49">
        <v>0</v>
      </c>
      <c r="N89" s="49" t="s">
        <v>541</v>
      </c>
      <c r="O89" s="120" t="s">
        <v>845</v>
      </c>
    </row>
    <row r="90" spans="1:15" s="53" customFormat="1" ht="20.75" customHeight="1" x14ac:dyDescent="0.35">
      <c r="A90" s="244" t="s">
        <v>757</v>
      </c>
      <c r="B90" s="49" t="s">
        <v>800</v>
      </c>
      <c r="C90" s="101">
        <v>2</v>
      </c>
      <c r="D90" s="49">
        <v>0</v>
      </c>
      <c r="E90" s="49" t="s">
        <v>822</v>
      </c>
      <c r="F90" s="49" t="s">
        <v>842</v>
      </c>
      <c r="G90" s="49" t="s">
        <v>741</v>
      </c>
      <c r="H90" s="49" t="s">
        <v>799</v>
      </c>
      <c r="I90" s="7" t="s">
        <v>846</v>
      </c>
      <c r="J90" s="50" t="s">
        <v>541</v>
      </c>
      <c r="K90" s="49" t="s">
        <v>541</v>
      </c>
      <c r="L90" s="68" t="s">
        <v>844</v>
      </c>
      <c r="M90" s="49">
        <v>0</v>
      </c>
      <c r="N90" s="49" t="s">
        <v>541</v>
      </c>
      <c r="O90" s="120" t="s">
        <v>847</v>
      </c>
    </row>
    <row r="91" spans="1:15" s="53" customFormat="1" ht="20.75" customHeight="1" x14ac:dyDescent="0.35">
      <c r="A91" s="244" t="s">
        <v>757</v>
      </c>
      <c r="B91" s="49" t="s">
        <v>800</v>
      </c>
      <c r="C91" s="101">
        <v>2</v>
      </c>
      <c r="D91" s="49">
        <v>0</v>
      </c>
      <c r="E91" s="49" t="s">
        <v>822</v>
      </c>
      <c r="F91" s="49" t="s">
        <v>842</v>
      </c>
      <c r="G91" s="49" t="s">
        <v>741</v>
      </c>
      <c r="H91" s="49" t="s">
        <v>799</v>
      </c>
      <c r="I91" s="7" t="s">
        <v>846</v>
      </c>
      <c r="J91" s="50" t="s">
        <v>541</v>
      </c>
      <c r="K91" s="49" t="s">
        <v>541</v>
      </c>
      <c r="L91" s="68" t="s">
        <v>844</v>
      </c>
      <c r="M91" s="49">
        <v>0</v>
      </c>
      <c r="N91" s="49" t="s">
        <v>541</v>
      </c>
      <c r="O91" s="120" t="s">
        <v>847</v>
      </c>
    </row>
    <row r="92" spans="1:15" s="53" customFormat="1" ht="20.75" customHeight="1" x14ac:dyDescent="0.35">
      <c r="A92" s="244" t="s">
        <v>757</v>
      </c>
      <c r="B92" s="49" t="s">
        <v>800</v>
      </c>
      <c r="C92" s="101">
        <v>2</v>
      </c>
      <c r="D92" s="49">
        <v>0</v>
      </c>
      <c r="E92" s="49" t="s">
        <v>822</v>
      </c>
      <c r="F92" s="49" t="s">
        <v>842</v>
      </c>
      <c r="G92" s="49" t="s">
        <v>741</v>
      </c>
      <c r="H92" s="49" t="s">
        <v>799</v>
      </c>
      <c r="I92" s="7" t="s">
        <v>846</v>
      </c>
      <c r="J92" s="50" t="s">
        <v>541</v>
      </c>
      <c r="K92" s="49" t="s">
        <v>541</v>
      </c>
      <c r="L92" s="68" t="s">
        <v>844</v>
      </c>
      <c r="M92" s="49">
        <v>0</v>
      </c>
      <c r="N92" s="49" t="s">
        <v>541</v>
      </c>
      <c r="O92" s="120" t="s">
        <v>847</v>
      </c>
    </row>
    <row r="93" spans="1:15" s="53" customFormat="1" ht="20.75" customHeight="1" x14ac:dyDescent="0.35">
      <c r="A93" s="244" t="s">
        <v>757</v>
      </c>
      <c r="B93" s="49" t="s">
        <v>800</v>
      </c>
      <c r="C93" s="101">
        <v>2</v>
      </c>
      <c r="D93" s="49">
        <v>0</v>
      </c>
      <c r="E93" s="49" t="s">
        <v>822</v>
      </c>
      <c r="F93" s="49" t="s">
        <v>842</v>
      </c>
      <c r="G93" s="49" t="s">
        <v>741</v>
      </c>
      <c r="H93" s="49" t="s">
        <v>799</v>
      </c>
      <c r="I93" s="7" t="s">
        <v>846</v>
      </c>
      <c r="J93" s="50" t="s">
        <v>541</v>
      </c>
      <c r="K93" s="49" t="s">
        <v>541</v>
      </c>
      <c r="L93" s="68" t="s">
        <v>844</v>
      </c>
      <c r="M93" s="49">
        <v>0</v>
      </c>
      <c r="N93" s="49" t="s">
        <v>541</v>
      </c>
      <c r="O93" s="120" t="s">
        <v>847</v>
      </c>
    </row>
    <row r="94" spans="1:15" s="53" customFormat="1" ht="20.75" customHeight="1" x14ac:dyDescent="0.35">
      <c r="A94" s="244" t="s">
        <v>757</v>
      </c>
      <c r="B94" s="49" t="s">
        <v>800</v>
      </c>
      <c r="C94" s="101">
        <v>2</v>
      </c>
      <c r="D94" s="49">
        <v>0</v>
      </c>
      <c r="E94" s="49" t="s">
        <v>822</v>
      </c>
      <c r="F94" s="49" t="s">
        <v>842</v>
      </c>
      <c r="G94" s="49" t="s">
        <v>741</v>
      </c>
      <c r="H94" s="49" t="s">
        <v>799</v>
      </c>
      <c r="I94" s="7" t="s">
        <v>846</v>
      </c>
      <c r="J94" s="50" t="s">
        <v>541</v>
      </c>
      <c r="K94" s="49" t="s">
        <v>541</v>
      </c>
      <c r="L94" s="68" t="s">
        <v>844</v>
      </c>
      <c r="M94" s="49">
        <v>0</v>
      </c>
      <c r="N94" s="49" t="s">
        <v>541</v>
      </c>
      <c r="O94" s="120" t="s">
        <v>847</v>
      </c>
    </row>
    <row r="95" spans="1:15" s="53" customFormat="1" ht="20.75" customHeight="1" x14ac:dyDescent="0.35">
      <c r="A95" s="244" t="s">
        <v>757</v>
      </c>
      <c r="B95" s="49" t="s">
        <v>800</v>
      </c>
      <c r="C95" s="101">
        <v>2</v>
      </c>
      <c r="D95" s="49">
        <v>0</v>
      </c>
      <c r="E95" s="49" t="s">
        <v>822</v>
      </c>
      <c r="F95" s="49" t="s">
        <v>842</v>
      </c>
      <c r="G95" s="49" t="s">
        <v>741</v>
      </c>
      <c r="H95" s="49" t="s">
        <v>799</v>
      </c>
      <c r="I95" s="7" t="s">
        <v>846</v>
      </c>
      <c r="J95" s="50" t="s">
        <v>541</v>
      </c>
      <c r="K95" s="49" t="s">
        <v>541</v>
      </c>
      <c r="L95" s="68" t="s">
        <v>844</v>
      </c>
      <c r="M95" s="49">
        <v>0</v>
      </c>
      <c r="N95" s="49" t="s">
        <v>541</v>
      </c>
      <c r="O95" s="120" t="s">
        <v>847</v>
      </c>
    </row>
    <row r="96" spans="1:15" s="53" customFormat="1" ht="20.75" customHeight="1" x14ac:dyDescent="0.35">
      <c r="A96" s="244" t="s">
        <v>757</v>
      </c>
      <c r="B96" s="49" t="s">
        <v>800</v>
      </c>
      <c r="C96" s="101">
        <v>2</v>
      </c>
      <c r="D96" s="49">
        <v>0</v>
      </c>
      <c r="E96" s="49" t="s">
        <v>822</v>
      </c>
      <c r="F96" s="49" t="s">
        <v>842</v>
      </c>
      <c r="G96" s="49" t="s">
        <v>741</v>
      </c>
      <c r="H96" s="49" t="s">
        <v>799</v>
      </c>
      <c r="I96" s="7" t="s">
        <v>846</v>
      </c>
      <c r="J96" s="50" t="s">
        <v>541</v>
      </c>
      <c r="K96" s="49" t="s">
        <v>541</v>
      </c>
      <c r="L96" s="68" t="s">
        <v>844</v>
      </c>
      <c r="M96" s="49">
        <v>0</v>
      </c>
      <c r="N96" s="49" t="s">
        <v>541</v>
      </c>
      <c r="O96" s="120" t="s">
        <v>847</v>
      </c>
    </row>
    <row r="97" spans="1:15" s="53" customFormat="1" ht="20.75" customHeight="1" x14ac:dyDescent="0.35">
      <c r="A97" s="244" t="s">
        <v>757</v>
      </c>
      <c r="B97" s="49" t="s">
        <v>800</v>
      </c>
      <c r="C97" s="101">
        <v>2</v>
      </c>
      <c r="D97" s="49">
        <v>0</v>
      </c>
      <c r="E97" s="49" t="s">
        <v>822</v>
      </c>
      <c r="F97" s="49" t="s">
        <v>842</v>
      </c>
      <c r="G97" s="49" t="s">
        <v>741</v>
      </c>
      <c r="H97" s="49" t="s">
        <v>799</v>
      </c>
      <c r="I97" s="7" t="s">
        <v>846</v>
      </c>
      <c r="J97" s="50" t="s">
        <v>541</v>
      </c>
      <c r="K97" s="49" t="s">
        <v>541</v>
      </c>
      <c r="L97" s="68" t="s">
        <v>844</v>
      </c>
      <c r="M97" s="49">
        <v>0</v>
      </c>
      <c r="N97" s="49" t="s">
        <v>541</v>
      </c>
      <c r="O97" s="120" t="s">
        <v>847</v>
      </c>
    </row>
    <row r="98" spans="1:15" s="53" customFormat="1" ht="20.75" customHeight="1" x14ac:dyDescent="0.35">
      <c r="A98" s="245" t="s">
        <v>757</v>
      </c>
      <c r="B98" s="109" t="s">
        <v>800</v>
      </c>
      <c r="C98" s="255">
        <v>2</v>
      </c>
      <c r="D98" s="109">
        <v>0</v>
      </c>
      <c r="E98" s="109" t="s">
        <v>822</v>
      </c>
      <c r="F98" s="109" t="s">
        <v>842</v>
      </c>
      <c r="G98" s="109" t="s">
        <v>741</v>
      </c>
      <c r="H98" s="109" t="s">
        <v>799</v>
      </c>
      <c r="I98" s="256" t="s">
        <v>846</v>
      </c>
      <c r="J98" s="90" t="s">
        <v>541</v>
      </c>
      <c r="K98" s="109" t="s">
        <v>541</v>
      </c>
      <c r="L98" s="110" t="s">
        <v>844</v>
      </c>
      <c r="M98" s="109">
        <v>0</v>
      </c>
      <c r="N98" s="109" t="s">
        <v>541</v>
      </c>
      <c r="O98" s="160" t="s">
        <v>847</v>
      </c>
    </row>
  </sheetData>
  <phoneticPr fontId="19" type="noConversion"/>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82AA"/>
  </sheetPr>
  <dimension ref="A1:T24"/>
  <sheetViews>
    <sheetView zoomScaleNormal="100" workbookViewId="0">
      <selection activeCell="A4" sqref="A4:T4"/>
    </sheetView>
  </sheetViews>
  <sheetFormatPr defaultColWidth="8.6328125" defaultRowHeight="15.5" x14ac:dyDescent="0.35"/>
  <cols>
    <col min="1" max="1" width="23.36328125" style="3" customWidth="1"/>
    <col min="2" max="2" width="24.90625" style="3" customWidth="1"/>
    <col min="3" max="5" width="14.453125" style="3" customWidth="1"/>
    <col min="6" max="6" width="27.90625" style="3" customWidth="1"/>
    <col min="7" max="8" width="14.453125" style="3" customWidth="1"/>
    <col min="9" max="10" width="18.453125" style="3" customWidth="1"/>
    <col min="11" max="11" width="18" style="117" customWidth="1"/>
    <col min="12" max="12" width="14.453125" style="117" customWidth="1"/>
    <col min="13" max="14" width="14.453125" style="3" customWidth="1"/>
    <col min="15" max="15" width="18.36328125" style="3" customWidth="1"/>
    <col min="16" max="16" width="18.6328125" style="3" customWidth="1"/>
    <col min="17" max="17" width="19.36328125" style="3" customWidth="1"/>
    <col min="18" max="18" width="17.6328125" style="3" customWidth="1"/>
    <col min="19" max="19" width="18.36328125" style="3" customWidth="1"/>
    <col min="20" max="20" width="22.36328125" style="3" customWidth="1"/>
    <col min="21" max="16384" width="8.6328125" style="3"/>
  </cols>
  <sheetData>
    <row r="1" spans="1:20" ht="18.5" x14ac:dyDescent="0.35">
      <c r="A1" s="185" t="s">
        <v>849</v>
      </c>
      <c r="B1" s="121"/>
      <c r="C1" s="10"/>
      <c r="D1" s="10"/>
      <c r="E1" s="10"/>
      <c r="F1" s="10"/>
      <c r="G1" s="10"/>
    </row>
    <row r="2" spans="1:20" x14ac:dyDescent="0.35">
      <c r="A2" s="3" t="s">
        <v>1017</v>
      </c>
    </row>
    <row r="4" spans="1:20" s="66" customFormat="1" ht="60" x14ac:dyDescent="0.35">
      <c r="A4" s="286" t="s">
        <v>718</v>
      </c>
      <c r="B4" s="283" t="s">
        <v>761</v>
      </c>
      <c r="C4" s="283" t="s">
        <v>791</v>
      </c>
      <c r="D4" s="283" t="s">
        <v>764</v>
      </c>
      <c r="E4" s="283" t="s">
        <v>765</v>
      </c>
      <c r="F4" s="283" t="s">
        <v>850</v>
      </c>
      <c r="G4" s="283" t="s">
        <v>851</v>
      </c>
      <c r="H4" s="283" t="s">
        <v>852</v>
      </c>
      <c r="I4" s="283" t="s">
        <v>853</v>
      </c>
      <c r="J4" s="283" t="s">
        <v>854</v>
      </c>
      <c r="K4" s="287" t="s">
        <v>855</v>
      </c>
      <c r="L4" s="287" t="s">
        <v>856</v>
      </c>
      <c r="M4" s="283" t="s">
        <v>857</v>
      </c>
      <c r="N4" s="283" t="s">
        <v>858</v>
      </c>
      <c r="O4" s="283" t="s">
        <v>859</v>
      </c>
      <c r="P4" s="283" t="s">
        <v>860</v>
      </c>
      <c r="Q4" s="283" t="s">
        <v>861</v>
      </c>
      <c r="R4" s="283" t="s">
        <v>862</v>
      </c>
      <c r="S4" s="283" t="s">
        <v>863</v>
      </c>
      <c r="T4" s="275" t="s">
        <v>409</v>
      </c>
    </row>
    <row r="5" spans="1:20" s="53" customFormat="1" ht="16.75" customHeight="1" x14ac:dyDescent="0.35">
      <c r="A5" s="199" t="s">
        <v>739</v>
      </c>
      <c r="B5" s="54" t="s">
        <v>756</v>
      </c>
      <c r="C5" s="88" t="s">
        <v>784</v>
      </c>
      <c r="D5" s="55">
        <v>7.65</v>
      </c>
      <c r="E5" s="55">
        <v>7.65</v>
      </c>
      <c r="F5" s="54" t="s">
        <v>864</v>
      </c>
      <c r="G5" s="59">
        <v>45168</v>
      </c>
      <c r="H5" s="61">
        <v>0.14861111111111111</v>
      </c>
      <c r="I5" s="59">
        <v>45168</v>
      </c>
      <c r="J5" s="61">
        <v>0.7402777777777777</v>
      </c>
      <c r="K5" s="171">
        <v>0.6</v>
      </c>
      <c r="L5" s="172">
        <v>14</v>
      </c>
      <c r="M5" s="126">
        <v>1</v>
      </c>
      <c r="N5" s="126">
        <v>0</v>
      </c>
      <c r="O5" s="126">
        <v>1</v>
      </c>
      <c r="P5" s="126">
        <v>0</v>
      </c>
      <c r="Q5" s="126">
        <v>0</v>
      </c>
      <c r="R5" s="87">
        <v>45168.618750000001</v>
      </c>
      <c r="S5" s="87">
        <v>45168.740277777775</v>
      </c>
      <c r="T5" s="60"/>
    </row>
    <row r="6" spans="1:20" customFormat="1" x14ac:dyDescent="0.35">
      <c r="A6" s="198" t="s">
        <v>739</v>
      </c>
      <c r="B6" s="55" t="s">
        <v>746</v>
      </c>
      <c r="C6" s="55" t="s">
        <v>784</v>
      </c>
      <c r="D6" s="86">
        <v>364.00001817853399</v>
      </c>
      <c r="E6" s="86">
        <v>0</v>
      </c>
      <c r="F6" s="55" t="s">
        <v>507</v>
      </c>
      <c r="G6" s="59">
        <v>45168</v>
      </c>
      <c r="H6" s="118">
        <v>45168.103472222225</v>
      </c>
      <c r="I6" s="59">
        <v>45168.777083333334</v>
      </c>
      <c r="J6" s="118">
        <v>45168.777083333334</v>
      </c>
      <c r="K6" s="171">
        <v>0.67</v>
      </c>
      <c r="L6" s="172">
        <v>16.1666666666666</v>
      </c>
      <c r="M6" s="126">
        <v>1702</v>
      </c>
      <c r="N6" s="126">
        <v>1538</v>
      </c>
      <c r="O6" s="126">
        <v>149</v>
      </c>
      <c r="P6" s="126">
        <v>183</v>
      </c>
      <c r="Q6" s="126">
        <v>438</v>
      </c>
      <c r="R6" s="87">
        <v>45168.618750000001</v>
      </c>
      <c r="S6" s="119">
        <v>45168.777083333334</v>
      </c>
      <c r="T6" s="60"/>
    </row>
    <row r="7" spans="1:20" customFormat="1" x14ac:dyDescent="0.35">
      <c r="A7" s="198" t="s">
        <v>739</v>
      </c>
      <c r="B7" s="55" t="s">
        <v>747</v>
      </c>
      <c r="C7" s="55" t="s">
        <v>784</v>
      </c>
      <c r="D7" s="86">
        <v>307.060574996166</v>
      </c>
      <c r="E7" s="86">
        <v>0</v>
      </c>
      <c r="F7" s="55" t="s">
        <v>507</v>
      </c>
      <c r="G7" s="59">
        <v>45168</v>
      </c>
      <c r="H7" s="118">
        <v>45168.083333333336</v>
      </c>
      <c r="I7" s="59">
        <v>45168.783333333333</v>
      </c>
      <c r="J7" s="118">
        <v>45168.783333333333</v>
      </c>
      <c r="K7" s="171">
        <v>0.7</v>
      </c>
      <c r="L7" s="172">
        <v>16.8</v>
      </c>
      <c r="M7" s="126">
        <v>897</v>
      </c>
      <c r="N7" s="126">
        <v>799</v>
      </c>
      <c r="O7" s="126">
        <v>82</v>
      </c>
      <c r="P7" s="126">
        <v>106</v>
      </c>
      <c r="Q7" s="126">
        <v>158</v>
      </c>
      <c r="R7" s="87">
        <v>45168.618750000001</v>
      </c>
      <c r="S7" s="119">
        <v>45168.783333333333</v>
      </c>
      <c r="T7" s="60"/>
    </row>
    <row r="8" spans="1:20" customFormat="1" x14ac:dyDescent="0.35">
      <c r="A8" s="198" t="s">
        <v>739</v>
      </c>
      <c r="B8" s="55" t="s">
        <v>749</v>
      </c>
      <c r="C8" s="55" t="s">
        <v>784</v>
      </c>
      <c r="D8" s="86">
        <v>264.56395850613399</v>
      </c>
      <c r="E8" s="86">
        <v>0</v>
      </c>
      <c r="F8" s="55" t="s">
        <v>507</v>
      </c>
      <c r="G8" s="59">
        <v>45168</v>
      </c>
      <c r="H8" s="118">
        <v>45168.085416666669</v>
      </c>
      <c r="I8" s="59">
        <v>45168.799305555556</v>
      </c>
      <c r="J8" s="118">
        <v>45168.799305555556</v>
      </c>
      <c r="K8" s="171">
        <v>0.71</v>
      </c>
      <c r="L8" s="172">
        <v>17.133333333333301</v>
      </c>
      <c r="M8" s="126">
        <v>1800</v>
      </c>
      <c r="N8" s="126">
        <v>1629</v>
      </c>
      <c r="O8" s="126">
        <v>169</v>
      </c>
      <c r="P8" s="126">
        <v>198</v>
      </c>
      <c r="Q8" s="126">
        <v>554</v>
      </c>
      <c r="R8" s="87">
        <v>45168.618750000001</v>
      </c>
      <c r="S8" s="119">
        <v>45168.799305555556</v>
      </c>
      <c r="T8" s="60"/>
    </row>
    <row r="9" spans="1:20" customFormat="1" x14ac:dyDescent="0.35">
      <c r="A9" s="198" t="s">
        <v>739</v>
      </c>
      <c r="B9" s="55" t="s">
        <v>663</v>
      </c>
      <c r="C9" s="55" t="s">
        <v>784</v>
      </c>
      <c r="D9" s="86">
        <v>251.17965848793</v>
      </c>
      <c r="E9" s="86">
        <v>0</v>
      </c>
      <c r="F9" s="55" t="s">
        <v>507</v>
      </c>
      <c r="G9" s="59">
        <v>45168</v>
      </c>
      <c r="H9" s="118">
        <v>45168.084027777775</v>
      </c>
      <c r="I9" s="59">
        <v>45169.48541666667</v>
      </c>
      <c r="J9" s="118">
        <v>45169.48541666667</v>
      </c>
      <c r="K9" s="171">
        <v>1.37</v>
      </c>
      <c r="L9" s="172">
        <v>32.9166666666666</v>
      </c>
      <c r="M9" s="126">
        <v>245</v>
      </c>
      <c r="N9" s="126">
        <v>224</v>
      </c>
      <c r="O9" s="126">
        <v>17</v>
      </c>
      <c r="P9" s="126">
        <v>23</v>
      </c>
      <c r="Q9" s="126">
        <v>63</v>
      </c>
      <c r="R9" s="87">
        <v>45168.618750000001</v>
      </c>
      <c r="S9" s="119">
        <v>45169.48541666667</v>
      </c>
      <c r="T9" s="60"/>
    </row>
    <row r="10" spans="1:20" customFormat="1" x14ac:dyDescent="0.35">
      <c r="A10" s="198" t="s">
        <v>739</v>
      </c>
      <c r="B10" s="55" t="s">
        <v>740</v>
      </c>
      <c r="C10" s="55" t="s">
        <v>778</v>
      </c>
      <c r="D10" s="86">
        <v>143.83061843041199</v>
      </c>
      <c r="E10" s="86">
        <v>0</v>
      </c>
      <c r="F10" s="55" t="s">
        <v>507</v>
      </c>
      <c r="G10" s="59">
        <v>45168</v>
      </c>
      <c r="H10" s="118">
        <v>45168.070833333331</v>
      </c>
      <c r="I10" s="59">
        <v>45168.773611111108</v>
      </c>
      <c r="J10" s="118">
        <v>45168.773611111108</v>
      </c>
      <c r="K10" s="171">
        <v>0.7</v>
      </c>
      <c r="L10" s="172">
        <v>16.8333333333333</v>
      </c>
      <c r="M10" s="126">
        <v>83</v>
      </c>
      <c r="N10" s="126">
        <v>79</v>
      </c>
      <c r="O10" s="126">
        <v>4</v>
      </c>
      <c r="P10" s="126">
        <v>14</v>
      </c>
      <c r="Q10" s="126">
        <v>24</v>
      </c>
      <c r="R10" s="87">
        <v>45168.618750000001</v>
      </c>
      <c r="S10" s="119">
        <v>45168.773611111108</v>
      </c>
      <c r="T10" s="60"/>
    </row>
    <row r="11" spans="1:20" customFormat="1" x14ac:dyDescent="0.35">
      <c r="A11" s="198" t="s">
        <v>739</v>
      </c>
      <c r="B11" s="55" t="s">
        <v>742</v>
      </c>
      <c r="C11" s="55" t="s">
        <v>778</v>
      </c>
      <c r="D11" s="86">
        <v>516.85218126569202</v>
      </c>
      <c r="E11" s="86">
        <v>0</v>
      </c>
      <c r="F11" s="55" t="s">
        <v>507</v>
      </c>
      <c r="G11" s="59">
        <v>45168</v>
      </c>
      <c r="H11" s="118">
        <v>45168.069444444445</v>
      </c>
      <c r="I11" s="59">
        <v>45168.736805555556</v>
      </c>
      <c r="J11" s="118">
        <v>45168.736805555556</v>
      </c>
      <c r="K11" s="171">
        <v>0.67</v>
      </c>
      <c r="L11" s="172">
        <v>16.016666666666602</v>
      </c>
      <c r="M11" s="126">
        <v>991</v>
      </c>
      <c r="N11" s="126">
        <v>850</v>
      </c>
      <c r="O11" s="126">
        <v>110</v>
      </c>
      <c r="P11" s="126">
        <v>108</v>
      </c>
      <c r="Q11" s="126">
        <v>194</v>
      </c>
      <c r="R11" s="87">
        <v>45168.618750000001</v>
      </c>
      <c r="S11" s="119">
        <v>45168.736805555556</v>
      </c>
      <c r="T11" s="60"/>
    </row>
    <row r="12" spans="1:20" customFormat="1" x14ac:dyDescent="0.35">
      <c r="A12" s="198" t="s">
        <v>739</v>
      </c>
      <c r="B12" s="55" t="s">
        <v>748</v>
      </c>
      <c r="C12" s="55" t="s">
        <v>785</v>
      </c>
      <c r="D12" s="86">
        <v>468.52101240000002</v>
      </c>
      <c r="E12" s="86">
        <v>1.4814033992512901E-3</v>
      </c>
      <c r="F12" s="55" t="s">
        <v>507</v>
      </c>
      <c r="G12" s="59">
        <v>45168</v>
      </c>
      <c r="H12" s="118">
        <v>45168.173611111109</v>
      </c>
      <c r="I12" s="59">
        <v>45168.759722222225</v>
      </c>
      <c r="J12" s="118">
        <v>45168.759722222225</v>
      </c>
      <c r="K12" s="171">
        <v>0.59</v>
      </c>
      <c r="L12" s="172">
        <v>14.066666666666601</v>
      </c>
      <c r="M12" s="126">
        <v>1762</v>
      </c>
      <c r="N12" s="126">
        <v>1431</v>
      </c>
      <c r="O12" s="126">
        <v>189</v>
      </c>
      <c r="P12" s="126">
        <v>111</v>
      </c>
      <c r="Q12" s="126">
        <v>581</v>
      </c>
      <c r="R12" s="87">
        <v>45168.638888888891</v>
      </c>
      <c r="S12" s="119">
        <v>45168.759722222225</v>
      </c>
      <c r="T12" s="60"/>
    </row>
    <row r="13" spans="1:20" customFormat="1" x14ac:dyDescent="0.35">
      <c r="A13" s="198" t="s">
        <v>739</v>
      </c>
      <c r="B13" s="55" t="s">
        <v>650</v>
      </c>
      <c r="C13" s="55" t="s">
        <v>785</v>
      </c>
      <c r="D13" s="86">
        <v>434.94195557230199</v>
      </c>
      <c r="E13" s="86">
        <v>0</v>
      </c>
      <c r="F13" s="55" t="s">
        <v>507</v>
      </c>
      <c r="G13" s="59">
        <v>45168</v>
      </c>
      <c r="H13" s="118">
        <v>45168.17083333333</v>
      </c>
      <c r="I13" s="59">
        <v>45168.802083333336</v>
      </c>
      <c r="J13" s="118">
        <v>45168.802083333336</v>
      </c>
      <c r="K13" s="171">
        <v>0.63</v>
      </c>
      <c r="L13" s="172">
        <v>15.15</v>
      </c>
      <c r="M13" s="126">
        <v>1245</v>
      </c>
      <c r="N13" s="126">
        <v>1005</v>
      </c>
      <c r="O13" s="126">
        <v>136</v>
      </c>
      <c r="P13" s="126">
        <v>82</v>
      </c>
      <c r="Q13" s="126">
        <v>481</v>
      </c>
      <c r="R13" s="87">
        <v>45168.638888888891</v>
      </c>
      <c r="S13" s="119">
        <v>45168.802083333336</v>
      </c>
      <c r="T13" s="60"/>
    </row>
    <row r="14" spans="1:20" customFormat="1" x14ac:dyDescent="0.35">
      <c r="A14" s="198" t="s">
        <v>739</v>
      </c>
      <c r="B14" s="55" t="s">
        <v>654</v>
      </c>
      <c r="C14" s="55" t="s">
        <v>785</v>
      </c>
      <c r="D14" s="86">
        <v>576.33351513156094</v>
      </c>
      <c r="E14" s="86">
        <v>0</v>
      </c>
      <c r="F14" s="55" t="s">
        <v>507</v>
      </c>
      <c r="G14" s="59">
        <v>45168</v>
      </c>
      <c r="H14" s="118">
        <v>45168.170138888891</v>
      </c>
      <c r="I14" s="59">
        <v>45168.840277777781</v>
      </c>
      <c r="J14" s="118">
        <v>45168.840277777781</v>
      </c>
      <c r="K14" s="171">
        <v>0.67</v>
      </c>
      <c r="L14" s="172">
        <v>16.066666666666599</v>
      </c>
      <c r="M14" s="126">
        <v>1127</v>
      </c>
      <c r="N14" s="126">
        <v>867</v>
      </c>
      <c r="O14" s="126">
        <v>117</v>
      </c>
      <c r="P14" s="126">
        <v>58</v>
      </c>
      <c r="Q14" s="126">
        <v>353</v>
      </c>
      <c r="R14" s="87">
        <v>45168.638888888891</v>
      </c>
      <c r="S14" s="119">
        <v>45168.840277777781</v>
      </c>
      <c r="T14" s="60"/>
    </row>
    <row r="15" spans="1:20" customFormat="1" x14ac:dyDescent="0.35">
      <c r="A15" s="198" t="s">
        <v>739</v>
      </c>
      <c r="B15" s="55" t="s">
        <v>752</v>
      </c>
      <c r="C15" s="55" t="s">
        <v>779</v>
      </c>
      <c r="D15" s="86">
        <v>282.05042346552102</v>
      </c>
      <c r="E15" s="86">
        <v>0</v>
      </c>
      <c r="F15" s="55" t="s">
        <v>507</v>
      </c>
      <c r="G15" s="59">
        <v>45168</v>
      </c>
      <c r="H15" s="118">
        <v>45168.17083333333</v>
      </c>
      <c r="I15" s="59">
        <v>45168.745138888888</v>
      </c>
      <c r="J15" s="118">
        <v>45168.745138888888</v>
      </c>
      <c r="K15" s="171">
        <v>0.56999999999999995</v>
      </c>
      <c r="L15" s="172">
        <v>13.783333333333299</v>
      </c>
      <c r="M15" s="126">
        <v>752</v>
      </c>
      <c r="N15" s="126">
        <v>529</v>
      </c>
      <c r="O15" s="126">
        <v>150</v>
      </c>
      <c r="P15" s="126">
        <v>27</v>
      </c>
      <c r="Q15" s="126">
        <v>189</v>
      </c>
      <c r="R15" s="87">
        <v>45168.618750000001</v>
      </c>
      <c r="S15" s="119">
        <v>45168.745138888888</v>
      </c>
      <c r="T15" s="60"/>
    </row>
    <row r="16" spans="1:20" customFormat="1" x14ac:dyDescent="0.35">
      <c r="A16" s="198" t="s">
        <v>739</v>
      </c>
      <c r="B16" s="55" t="s">
        <v>750</v>
      </c>
      <c r="C16" s="55" t="s">
        <v>781</v>
      </c>
      <c r="D16" s="86">
        <v>794.256130798924</v>
      </c>
      <c r="E16" s="86">
        <v>0</v>
      </c>
      <c r="F16" s="55" t="s">
        <v>507</v>
      </c>
      <c r="G16" s="59">
        <v>45168</v>
      </c>
      <c r="H16" s="118">
        <v>45168.169444444444</v>
      </c>
      <c r="I16" s="59">
        <v>45168.713888888888</v>
      </c>
      <c r="J16" s="118">
        <v>45168.713888888888</v>
      </c>
      <c r="K16" s="171">
        <v>0.54</v>
      </c>
      <c r="L16" s="172">
        <v>13.066666666666601</v>
      </c>
      <c r="M16" s="126">
        <v>1365</v>
      </c>
      <c r="N16" s="126">
        <v>756</v>
      </c>
      <c r="O16" s="126">
        <v>296</v>
      </c>
      <c r="P16" s="126">
        <v>57</v>
      </c>
      <c r="Q16" s="126">
        <v>187</v>
      </c>
      <c r="R16" s="87">
        <v>45168.618750000001</v>
      </c>
      <c r="S16" s="119">
        <v>45168.713888888888</v>
      </c>
      <c r="T16" s="60"/>
    </row>
    <row r="17" spans="1:20" customFormat="1" x14ac:dyDescent="0.35">
      <c r="A17" s="198" t="s">
        <v>739</v>
      </c>
      <c r="B17" s="55" t="s">
        <v>658</v>
      </c>
      <c r="C17" s="55" t="s">
        <v>782</v>
      </c>
      <c r="D17" s="86">
        <v>402.62428027235001</v>
      </c>
      <c r="E17" s="86">
        <v>0</v>
      </c>
      <c r="F17" s="55" t="s">
        <v>507</v>
      </c>
      <c r="G17" s="59">
        <v>45168</v>
      </c>
      <c r="H17" s="118">
        <v>45168.245833333334</v>
      </c>
      <c r="I17" s="59">
        <v>45168.72152777778</v>
      </c>
      <c r="J17" s="118">
        <v>45168.72152777778</v>
      </c>
      <c r="K17" s="171">
        <v>0.48</v>
      </c>
      <c r="L17" s="172">
        <v>11.4166666666666</v>
      </c>
      <c r="M17" s="126">
        <v>2154</v>
      </c>
      <c r="N17" s="126">
        <v>1866</v>
      </c>
      <c r="O17" s="126">
        <v>257</v>
      </c>
      <c r="P17" s="126">
        <v>189</v>
      </c>
      <c r="Q17" s="126">
        <v>672</v>
      </c>
      <c r="R17" s="87">
        <v>45168.618750000001</v>
      </c>
      <c r="S17" s="119">
        <v>45168.72152777778</v>
      </c>
      <c r="T17" s="60"/>
    </row>
    <row r="18" spans="1:20" customFormat="1" x14ac:dyDescent="0.35">
      <c r="A18" s="198" t="s">
        <v>739</v>
      </c>
      <c r="B18" s="55" t="s">
        <v>751</v>
      </c>
      <c r="C18" s="55" t="s">
        <v>787</v>
      </c>
      <c r="D18" s="86">
        <v>575.57168061811103</v>
      </c>
      <c r="E18" s="86">
        <v>0</v>
      </c>
      <c r="F18" s="55" t="s">
        <v>507</v>
      </c>
      <c r="G18" s="59">
        <v>45168</v>
      </c>
      <c r="H18" s="118">
        <v>45168.177777777775</v>
      </c>
      <c r="I18" s="59">
        <v>45168.729861111111</v>
      </c>
      <c r="J18" s="118">
        <v>45168.729861111111</v>
      </c>
      <c r="K18" s="171">
        <v>0.55000000000000004</v>
      </c>
      <c r="L18" s="172">
        <v>13.216666666666599</v>
      </c>
      <c r="M18" s="126">
        <v>2027</v>
      </c>
      <c r="N18" s="126">
        <v>1494</v>
      </c>
      <c r="O18" s="126">
        <v>293</v>
      </c>
      <c r="P18" s="126">
        <v>122</v>
      </c>
      <c r="Q18" s="126">
        <v>448</v>
      </c>
      <c r="R18" s="87">
        <v>45168.618750000001</v>
      </c>
      <c r="S18" s="119">
        <v>45168.729861111111</v>
      </c>
      <c r="T18" s="60"/>
    </row>
    <row r="19" spans="1:20" customFormat="1" x14ac:dyDescent="0.35">
      <c r="A19" s="198" t="s">
        <v>757</v>
      </c>
      <c r="B19" s="55" t="s">
        <v>658</v>
      </c>
      <c r="C19" s="55" t="s">
        <v>782</v>
      </c>
      <c r="D19" s="86">
        <v>402.62428027235001</v>
      </c>
      <c r="E19" s="86">
        <v>0</v>
      </c>
      <c r="F19" s="55" t="s">
        <v>507</v>
      </c>
      <c r="G19" s="59">
        <v>45190</v>
      </c>
      <c r="H19" s="118">
        <v>45190.10833333333</v>
      </c>
      <c r="I19" s="59">
        <v>45190.585416666669</v>
      </c>
      <c r="J19" s="118">
        <v>45190.585416666669</v>
      </c>
      <c r="K19" s="171">
        <v>0.48</v>
      </c>
      <c r="L19" s="172">
        <v>11.45</v>
      </c>
      <c r="M19" s="126">
        <v>2155</v>
      </c>
      <c r="N19" s="126">
        <v>1868</v>
      </c>
      <c r="O19" s="126">
        <v>256</v>
      </c>
      <c r="P19" s="126">
        <v>188</v>
      </c>
      <c r="Q19" s="126">
        <v>689</v>
      </c>
      <c r="R19" s="87">
        <v>45190.488194444442</v>
      </c>
      <c r="S19" s="119">
        <v>45190.585416666669</v>
      </c>
      <c r="T19" s="60"/>
    </row>
    <row r="20" spans="1:20" customFormat="1" x14ac:dyDescent="0.35">
      <c r="A20" s="198" t="s">
        <v>757</v>
      </c>
      <c r="B20" s="55" t="s">
        <v>758</v>
      </c>
      <c r="C20" s="55" t="s">
        <v>788</v>
      </c>
      <c r="D20" s="86">
        <v>413.11849228703397</v>
      </c>
      <c r="E20" s="86">
        <v>0</v>
      </c>
      <c r="F20" s="55" t="s">
        <v>507</v>
      </c>
      <c r="G20" s="59">
        <v>45190</v>
      </c>
      <c r="H20" s="118">
        <v>45190.142361111109</v>
      </c>
      <c r="I20" s="59">
        <v>45190.5625</v>
      </c>
      <c r="J20" s="118">
        <v>45190.5625</v>
      </c>
      <c r="K20" s="171">
        <v>0.42</v>
      </c>
      <c r="L20" s="172">
        <v>10.0833333333333</v>
      </c>
      <c r="M20" s="126">
        <v>1621</v>
      </c>
      <c r="N20" s="126">
        <v>1278</v>
      </c>
      <c r="O20" s="126">
        <v>231</v>
      </c>
      <c r="P20" s="126">
        <v>74</v>
      </c>
      <c r="Q20" s="126">
        <v>181</v>
      </c>
      <c r="R20" s="87">
        <v>45190.488194444442</v>
      </c>
      <c r="S20" s="119">
        <v>45190.5625</v>
      </c>
      <c r="T20" s="60"/>
    </row>
    <row r="21" spans="1:20" customFormat="1" x14ac:dyDescent="0.35">
      <c r="A21" s="198" t="s">
        <v>757</v>
      </c>
      <c r="B21" s="55" t="s">
        <v>650</v>
      </c>
      <c r="C21" s="55" t="s">
        <v>785</v>
      </c>
      <c r="D21" s="86">
        <v>434.94195557230199</v>
      </c>
      <c r="E21" s="86">
        <v>0</v>
      </c>
      <c r="F21" s="55" t="s">
        <v>507</v>
      </c>
      <c r="G21" s="59">
        <v>45189</v>
      </c>
      <c r="H21" s="118">
        <v>45189.97152777778</v>
      </c>
      <c r="I21" s="59">
        <v>45190.656944444447</v>
      </c>
      <c r="J21" s="118">
        <v>45190.656944444447</v>
      </c>
      <c r="K21" s="171">
        <v>0.69</v>
      </c>
      <c r="L21" s="172">
        <v>16.45</v>
      </c>
      <c r="M21" s="126">
        <v>1247</v>
      </c>
      <c r="N21" s="126">
        <v>1006</v>
      </c>
      <c r="O21" s="126">
        <v>137</v>
      </c>
      <c r="P21" s="126">
        <v>80</v>
      </c>
      <c r="Q21" s="126">
        <v>486</v>
      </c>
      <c r="R21" s="87">
        <v>45190.543749999997</v>
      </c>
      <c r="S21" s="119">
        <v>45190.656944444447</v>
      </c>
      <c r="T21" s="60"/>
    </row>
    <row r="22" spans="1:20" customFormat="1" ht="15.65" customHeight="1" x14ac:dyDescent="0.35">
      <c r="A22" s="198" t="s">
        <v>757</v>
      </c>
      <c r="B22" s="55" t="s">
        <v>654</v>
      </c>
      <c r="C22" s="55" t="s">
        <v>785</v>
      </c>
      <c r="D22" s="86">
        <v>576.32889250000005</v>
      </c>
      <c r="E22" s="86">
        <v>0</v>
      </c>
      <c r="F22" s="55" t="s">
        <v>507</v>
      </c>
      <c r="G22" s="59">
        <v>45189</v>
      </c>
      <c r="H22" s="118">
        <v>45189.972222222219</v>
      </c>
      <c r="I22" s="59">
        <v>45190.711805555555</v>
      </c>
      <c r="J22" s="118">
        <v>45190.711805555555</v>
      </c>
      <c r="K22" s="171">
        <v>0.74</v>
      </c>
      <c r="L22" s="172">
        <v>17.75</v>
      </c>
      <c r="M22" s="126">
        <v>1118</v>
      </c>
      <c r="N22" s="126">
        <v>859</v>
      </c>
      <c r="O22" s="126">
        <v>116</v>
      </c>
      <c r="P22" s="126">
        <v>58</v>
      </c>
      <c r="Q22" s="126">
        <v>356</v>
      </c>
      <c r="R22" s="87">
        <v>45190.543749999997</v>
      </c>
      <c r="S22" s="119">
        <v>45190.711805555555</v>
      </c>
      <c r="T22" s="60"/>
    </row>
    <row r="23" spans="1:20" s="53" customFormat="1" ht="15.65" customHeight="1" x14ac:dyDescent="0.35">
      <c r="A23" s="199" t="s">
        <v>739</v>
      </c>
      <c r="B23" s="55" t="s">
        <v>654</v>
      </c>
      <c r="C23" s="55" t="s">
        <v>865</v>
      </c>
      <c r="D23" s="86">
        <v>0</v>
      </c>
      <c r="E23" s="86">
        <v>0</v>
      </c>
      <c r="F23" s="54" t="s">
        <v>866</v>
      </c>
      <c r="G23" s="59">
        <v>45167</v>
      </c>
      <c r="H23" s="118">
        <v>45167.640277777777</v>
      </c>
      <c r="I23" s="59">
        <v>45169</v>
      </c>
      <c r="J23" s="61">
        <v>0.57430555555555551</v>
      </c>
      <c r="K23" s="171">
        <v>2</v>
      </c>
      <c r="L23" s="172">
        <v>48.082999999999998</v>
      </c>
      <c r="M23" s="126">
        <v>1</v>
      </c>
      <c r="N23" s="126">
        <v>0</v>
      </c>
      <c r="O23" s="126">
        <v>1</v>
      </c>
      <c r="P23" s="126">
        <v>0</v>
      </c>
      <c r="Q23" s="126">
        <v>0</v>
      </c>
      <c r="R23" s="87">
        <v>45168.930555555555</v>
      </c>
      <c r="S23" s="87">
        <v>45169.131944444445</v>
      </c>
      <c r="T23" s="200" t="s">
        <v>801</v>
      </c>
    </row>
    <row r="24" spans="1:20" s="53" customFormat="1" ht="15.65" customHeight="1" x14ac:dyDescent="0.35">
      <c r="A24" s="215" t="s">
        <v>739</v>
      </c>
      <c r="B24" s="52" t="s">
        <v>671</v>
      </c>
      <c r="C24" s="52" t="s">
        <v>781</v>
      </c>
      <c r="D24" s="257">
        <v>0</v>
      </c>
      <c r="E24" s="257">
        <v>0</v>
      </c>
      <c r="F24" s="51" t="s">
        <v>866</v>
      </c>
      <c r="G24" s="240">
        <v>45167</v>
      </c>
      <c r="H24" s="241">
        <v>0.7270833333333333</v>
      </c>
      <c r="I24" s="240">
        <v>45169</v>
      </c>
      <c r="J24" s="241">
        <v>0.69513888888888886</v>
      </c>
      <c r="K24" s="242">
        <v>1.9</v>
      </c>
      <c r="L24" s="258">
        <v>47.9</v>
      </c>
      <c r="M24" s="259">
        <v>1</v>
      </c>
      <c r="N24" s="259">
        <v>0</v>
      </c>
      <c r="O24" s="259">
        <v>1</v>
      </c>
      <c r="P24" s="259">
        <v>0</v>
      </c>
      <c r="Q24" s="259">
        <v>0</v>
      </c>
      <c r="R24" s="260">
        <v>45168.930555555555</v>
      </c>
      <c r="S24" s="260">
        <v>45169.149305555555</v>
      </c>
      <c r="T24" s="202" t="s">
        <v>867</v>
      </c>
    </row>
  </sheetData>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82AA"/>
  </sheetPr>
  <dimension ref="A1:S21"/>
  <sheetViews>
    <sheetView zoomScaleNormal="100" workbookViewId="0">
      <selection activeCell="A3" sqref="A3:S3"/>
    </sheetView>
  </sheetViews>
  <sheetFormatPr defaultColWidth="8.6328125" defaultRowHeight="15.5" x14ac:dyDescent="0.35"/>
  <cols>
    <col min="1" max="1" width="26.36328125" style="3" customWidth="1"/>
    <col min="2" max="2" width="53.6328125" style="3" customWidth="1"/>
    <col min="3" max="3" width="10.36328125" style="3" customWidth="1"/>
    <col min="4" max="4" width="21.81640625" style="6" customWidth="1"/>
    <col min="5" max="5" width="14.36328125" style="3" customWidth="1"/>
    <col min="6" max="6" width="18.453125" style="3" customWidth="1"/>
    <col min="7" max="7" width="13.6328125" style="3" customWidth="1"/>
    <col min="8" max="8" width="12.453125" style="3" customWidth="1"/>
    <col min="9" max="9" width="15.6328125" style="3" customWidth="1"/>
    <col min="10" max="10" width="17.54296875" style="3" customWidth="1"/>
    <col min="11" max="11" width="12.36328125" style="3" customWidth="1"/>
    <col min="12" max="12" width="12.453125" style="3" customWidth="1"/>
    <col min="13" max="13" width="18.6328125" style="8" customWidth="1"/>
    <col min="14" max="14" width="13.6328125" style="3" customWidth="1"/>
    <col min="15" max="15" width="17.453125" style="3" customWidth="1"/>
    <col min="16" max="16" width="47.6328125" style="3" customWidth="1"/>
    <col min="17" max="17" width="21.1796875" style="3" customWidth="1"/>
    <col min="18" max="18" width="20.6328125" style="3" customWidth="1"/>
    <col min="19" max="19" width="37.36328125" style="3" customWidth="1"/>
    <col min="20" max="16384" width="8.6328125" style="3"/>
  </cols>
  <sheetData>
    <row r="1" spans="1:19" x14ac:dyDescent="0.35">
      <c r="A1" s="188" t="s">
        <v>868</v>
      </c>
      <c r="B1" s="9"/>
      <c r="C1" s="9"/>
      <c r="D1" s="72"/>
      <c r="E1" s="9"/>
    </row>
    <row r="3" spans="1:19" s="71" customFormat="1" ht="78.650000000000006" customHeight="1" x14ac:dyDescent="0.35">
      <c r="A3" s="276" t="s">
        <v>718</v>
      </c>
      <c r="B3" s="274" t="s">
        <v>869</v>
      </c>
      <c r="C3" s="274" t="s">
        <v>791</v>
      </c>
      <c r="D3" s="274" t="s">
        <v>870</v>
      </c>
      <c r="E3" s="274" t="s">
        <v>871</v>
      </c>
      <c r="F3" s="274" t="s">
        <v>872</v>
      </c>
      <c r="G3" s="275" t="s">
        <v>873</v>
      </c>
      <c r="H3" s="274" t="s">
        <v>874</v>
      </c>
      <c r="I3" s="274" t="s">
        <v>875</v>
      </c>
      <c r="J3" s="274" t="s">
        <v>876</v>
      </c>
      <c r="K3" s="274" t="s">
        <v>877</v>
      </c>
      <c r="L3" s="274" t="s">
        <v>878</v>
      </c>
      <c r="M3" s="274" t="s">
        <v>879</v>
      </c>
      <c r="N3" s="274" t="s">
        <v>880</v>
      </c>
      <c r="O3" s="274" t="s">
        <v>881</v>
      </c>
      <c r="P3" s="274" t="s">
        <v>882</v>
      </c>
      <c r="Q3" s="274" t="s">
        <v>883</v>
      </c>
      <c r="R3" s="274" t="s">
        <v>884</v>
      </c>
      <c r="S3" s="275" t="s">
        <v>409</v>
      </c>
    </row>
    <row r="4" spans="1:19" ht="31" x14ac:dyDescent="0.35">
      <c r="A4" s="244" t="s">
        <v>739</v>
      </c>
      <c r="B4" s="49" t="s">
        <v>885</v>
      </c>
      <c r="C4" s="49" t="s">
        <v>778</v>
      </c>
      <c r="D4" s="68">
        <v>5.7</v>
      </c>
      <c r="E4" s="93">
        <v>45168</v>
      </c>
      <c r="F4" s="94">
        <v>7.0833333333333331E-2</v>
      </c>
      <c r="G4" s="93">
        <v>45168</v>
      </c>
      <c r="H4" s="102" t="s">
        <v>886</v>
      </c>
      <c r="I4" s="103">
        <v>45169</v>
      </c>
      <c r="J4" s="104">
        <v>0.77361111111111114</v>
      </c>
      <c r="K4" s="103">
        <v>45168</v>
      </c>
      <c r="L4" s="104">
        <v>0.91666666666666663</v>
      </c>
      <c r="M4" s="173">
        <v>1</v>
      </c>
      <c r="N4" s="177">
        <v>14</v>
      </c>
      <c r="O4" s="105" t="s">
        <v>887</v>
      </c>
      <c r="P4" s="91" t="s">
        <v>888</v>
      </c>
      <c r="Q4" s="105">
        <v>112</v>
      </c>
      <c r="R4" s="105" t="s">
        <v>743</v>
      </c>
      <c r="S4" s="261"/>
    </row>
    <row r="5" spans="1:19" ht="46.5" x14ac:dyDescent="0.35">
      <c r="A5" s="244" t="s">
        <v>739</v>
      </c>
      <c r="B5" s="49" t="s">
        <v>889</v>
      </c>
      <c r="C5" s="49" t="s">
        <v>779</v>
      </c>
      <c r="D5" s="68">
        <v>6.74</v>
      </c>
      <c r="E5" s="106">
        <v>45168</v>
      </c>
      <c r="F5" s="107">
        <v>0.46458333333333335</v>
      </c>
      <c r="G5" s="93">
        <v>45168</v>
      </c>
      <c r="H5" s="102" t="s">
        <v>886</v>
      </c>
      <c r="I5" s="106">
        <v>45169</v>
      </c>
      <c r="J5" s="107">
        <v>0.72986111111111107</v>
      </c>
      <c r="K5" s="93">
        <v>45169</v>
      </c>
      <c r="L5" s="94">
        <v>0.47916666666666669</v>
      </c>
      <c r="M5" s="174">
        <v>1.25</v>
      </c>
      <c r="N5" s="178">
        <v>17.5</v>
      </c>
      <c r="O5" s="49" t="s">
        <v>890</v>
      </c>
      <c r="P5" s="50" t="s">
        <v>891</v>
      </c>
      <c r="Q5" s="49">
        <v>94</v>
      </c>
      <c r="R5" s="49" t="s">
        <v>743</v>
      </c>
      <c r="S5" s="120"/>
    </row>
    <row r="6" spans="1:19" ht="31" x14ac:dyDescent="0.35">
      <c r="A6" s="244" t="s">
        <v>739</v>
      </c>
      <c r="B6" s="49" t="s">
        <v>892</v>
      </c>
      <c r="C6" s="49" t="s">
        <v>781</v>
      </c>
      <c r="D6" s="68">
        <v>4.8499999999999996</v>
      </c>
      <c r="E6" s="106">
        <v>45168</v>
      </c>
      <c r="F6" s="107">
        <v>0.46458333333333335</v>
      </c>
      <c r="G6" s="93">
        <v>45168</v>
      </c>
      <c r="H6" s="102" t="s">
        <v>886</v>
      </c>
      <c r="I6" s="106">
        <v>45169</v>
      </c>
      <c r="J6" s="107">
        <v>0.14930555555555555</v>
      </c>
      <c r="K6" s="93">
        <v>45168</v>
      </c>
      <c r="L6" s="94">
        <v>0.91666666666666663</v>
      </c>
      <c r="M6" s="174">
        <v>1</v>
      </c>
      <c r="N6" s="178">
        <v>14</v>
      </c>
      <c r="O6" s="49" t="s">
        <v>887</v>
      </c>
      <c r="P6" s="50" t="s">
        <v>888</v>
      </c>
      <c r="Q6" s="49">
        <v>154</v>
      </c>
      <c r="R6" s="49" t="s">
        <v>743</v>
      </c>
      <c r="S6" s="120"/>
    </row>
    <row r="7" spans="1:19" ht="46.5" x14ac:dyDescent="0.35">
      <c r="A7" s="244" t="s">
        <v>739</v>
      </c>
      <c r="B7" s="49" t="s">
        <v>893</v>
      </c>
      <c r="C7" s="49" t="s">
        <v>784</v>
      </c>
      <c r="D7" s="68">
        <v>10.220000000000001</v>
      </c>
      <c r="E7" s="106">
        <v>45168</v>
      </c>
      <c r="F7" s="107">
        <v>0.375</v>
      </c>
      <c r="G7" s="93">
        <v>45168</v>
      </c>
      <c r="H7" s="102" t="s">
        <v>886</v>
      </c>
      <c r="I7" s="106">
        <v>45169</v>
      </c>
      <c r="J7" s="107">
        <v>9.0972222222222218E-2</v>
      </c>
      <c r="K7" s="93">
        <v>45168</v>
      </c>
      <c r="L7" s="94">
        <v>0.91666666666666663</v>
      </c>
      <c r="M7" s="174">
        <v>1</v>
      </c>
      <c r="N7" s="178">
        <v>14</v>
      </c>
      <c r="O7" s="49" t="s">
        <v>890</v>
      </c>
      <c r="P7" s="50" t="s">
        <v>891</v>
      </c>
      <c r="Q7" s="49">
        <v>83</v>
      </c>
      <c r="R7" s="49" t="s">
        <v>741</v>
      </c>
      <c r="S7" s="120"/>
    </row>
    <row r="8" spans="1:19" ht="31" x14ac:dyDescent="0.35">
      <c r="A8" s="244" t="s">
        <v>739</v>
      </c>
      <c r="B8" s="49" t="s">
        <v>894</v>
      </c>
      <c r="C8" s="49" t="s">
        <v>784</v>
      </c>
      <c r="D8" s="68">
        <v>7.09</v>
      </c>
      <c r="E8" s="106">
        <v>45168</v>
      </c>
      <c r="F8" s="107">
        <v>0.375</v>
      </c>
      <c r="G8" s="93">
        <v>45168</v>
      </c>
      <c r="H8" s="102" t="s">
        <v>886</v>
      </c>
      <c r="I8" s="106">
        <v>45169</v>
      </c>
      <c r="J8" s="107">
        <v>0.76458333333333339</v>
      </c>
      <c r="K8" s="93">
        <v>45168</v>
      </c>
      <c r="L8" s="94">
        <v>0.91666666666666663</v>
      </c>
      <c r="M8" s="174">
        <v>1</v>
      </c>
      <c r="N8" s="178">
        <v>14</v>
      </c>
      <c r="O8" s="49" t="s">
        <v>887</v>
      </c>
      <c r="P8" s="50" t="s">
        <v>888</v>
      </c>
      <c r="Q8" s="49">
        <v>102</v>
      </c>
      <c r="R8" s="49" t="s">
        <v>743</v>
      </c>
      <c r="S8" s="120"/>
    </row>
    <row r="9" spans="1:19" ht="46.5" x14ac:dyDescent="0.35">
      <c r="A9" s="244" t="s">
        <v>739</v>
      </c>
      <c r="B9" s="49" t="s">
        <v>895</v>
      </c>
      <c r="C9" s="49" t="s">
        <v>785</v>
      </c>
      <c r="D9" s="68">
        <v>7.01</v>
      </c>
      <c r="E9" s="106">
        <v>45168</v>
      </c>
      <c r="F9" s="107">
        <v>0.46180555555555558</v>
      </c>
      <c r="G9" s="93">
        <v>45168</v>
      </c>
      <c r="H9" s="102" t="s">
        <v>886</v>
      </c>
      <c r="I9" s="106">
        <v>45169</v>
      </c>
      <c r="J9" s="107">
        <v>0.13194444444444445</v>
      </c>
      <c r="K9" s="93">
        <v>45168</v>
      </c>
      <c r="L9" s="94">
        <v>0.91666666666666663</v>
      </c>
      <c r="M9" s="174">
        <v>1</v>
      </c>
      <c r="N9" s="178">
        <v>14</v>
      </c>
      <c r="O9" s="49" t="s">
        <v>887</v>
      </c>
      <c r="P9" s="50" t="s">
        <v>888</v>
      </c>
      <c r="Q9" s="50" t="s">
        <v>1003</v>
      </c>
      <c r="R9" s="49" t="s">
        <v>743</v>
      </c>
      <c r="S9" s="120"/>
    </row>
    <row r="10" spans="1:19" ht="31" x14ac:dyDescent="0.35">
      <c r="A10" s="244" t="s">
        <v>739</v>
      </c>
      <c r="B10" s="49" t="s">
        <v>896</v>
      </c>
      <c r="C10" s="49" t="s">
        <v>785</v>
      </c>
      <c r="D10" s="68">
        <v>4.95</v>
      </c>
      <c r="E10" s="106">
        <v>45168</v>
      </c>
      <c r="F10" s="107">
        <v>0.39513888888888887</v>
      </c>
      <c r="G10" s="93">
        <v>45168</v>
      </c>
      <c r="H10" s="102" t="s">
        <v>886</v>
      </c>
      <c r="I10" s="106">
        <v>45169</v>
      </c>
      <c r="J10" s="107">
        <v>6.8749999999999992E-2</v>
      </c>
      <c r="K10" s="93">
        <v>45168</v>
      </c>
      <c r="L10" s="94">
        <v>0.58333333333333337</v>
      </c>
      <c r="M10" s="174">
        <f>N10/14</f>
        <v>0.42857142857142855</v>
      </c>
      <c r="N10" s="178">
        <v>6</v>
      </c>
      <c r="O10" s="49" t="s">
        <v>887</v>
      </c>
      <c r="P10" s="50" t="s">
        <v>888</v>
      </c>
      <c r="Q10" s="49">
        <v>94</v>
      </c>
      <c r="R10" s="49" t="s">
        <v>743</v>
      </c>
      <c r="S10" s="120"/>
    </row>
    <row r="11" spans="1:19" ht="31" x14ac:dyDescent="0.35">
      <c r="A11" s="244" t="s">
        <v>739</v>
      </c>
      <c r="B11" s="49" t="s">
        <v>897</v>
      </c>
      <c r="C11" s="49" t="s">
        <v>785</v>
      </c>
      <c r="D11" s="68">
        <v>19.350000000000001</v>
      </c>
      <c r="E11" s="106">
        <v>45168</v>
      </c>
      <c r="F11" s="107">
        <v>0.3611111111111111</v>
      </c>
      <c r="G11" s="93">
        <v>45168</v>
      </c>
      <c r="H11" s="102" t="s">
        <v>886</v>
      </c>
      <c r="I11" s="106">
        <v>45169</v>
      </c>
      <c r="J11" s="107">
        <v>0.13194444444444445</v>
      </c>
      <c r="K11" s="93">
        <v>45168</v>
      </c>
      <c r="L11" s="94">
        <v>0.91666666666666663</v>
      </c>
      <c r="M11" s="174">
        <f>N11/14</f>
        <v>1</v>
      </c>
      <c r="N11" s="178">
        <v>14</v>
      </c>
      <c r="O11" s="49" t="s">
        <v>887</v>
      </c>
      <c r="P11" s="50" t="s">
        <v>888</v>
      </c>
      <c r="Q11" s="49">
        <v>113</v>
      </c>
      <c r="R11" s="49" t="s">
        <v>743</v>
      </c>
      <c r="S11" s="160"/>
    </row>
    <row r="12" spans="1:19" ht="31" x14ac:dyDescent="0.35">
      <c r="A12" s="244" t="s">
        <v>757</v>
      </c>
      <c r="B12" s="49" t="s">
        <v>885</v>
      </c>
      <c r="C12" s="49" t="s">
        <v>778</v>
      </c>
      <c r="D12" s="68" t="s">
        <v>541</v>
      </c>
      <c r="E12" s="68" t="s">
        <v>541</v>
      </c>
      <c r="F12" s="68" t="s">
        <v>541</v>
      </c>
      <c r="G12" s="93">
        <v>45190</v>
      </c>
      <c r="H12" s="102" t="s">
        <v>886</v>
      </c>
      <c r="I12" s="68" t="s">
        <v>541</v>
      </c>
      <c r="J12" s="68" t="s">
        <v>541</v>
      </c>
      <c r="K12" s="93">
        <v>45190</v>
      </c>
      <c r="L12" s="94">
        <v>0.54166666666666663</v>
      </c>
      <c r="M12" s="174">
        <v>0.35</v>
      </c>
      <c r="N12" s="178">
        <v>5</v>
      </c>
      <c r="O12" s="49" t="s">
        <v>887</v>
      </c>
      <c r="P12" s="50" t="s">
        <v>888</v>
      </c>
      <c r="Q12" s="49">
        <v>33</v>
      </c>
      <c r="R12" s="120" t="s">
        <v>743</v>
      </c>
      <c r="S12" s="120" t="s">
        <v>898</v>
      </c>
    </row>
    <row r="13" spans="1:19" ht="46.5" x14ac:dyDescent="0.35">
      <c r="A13" s="244" t="s">
        <v>757</v>
      </c>
      <c r="B13" s="49" t="s">
        <v>889</v>
      </c>
      <c r="C13" s="49" t="s">
        <v>779</v>
      </c>
      <c r="D13" s="68" t="s">
        <v>541</v>
      </c>
      <c r="E13" s="68" t="s">
        <v>541</v>
      </c>
      <c r="F13" s="68" t="s">
        <v>541</v>
      </c>
      <c r="G13" s="93">
        <v>45189</v>
      </c>
      <c r="H13" s="108" t="s">
        <v>899</v>
      </c>
      <c r="I13" s="68" t="s">
        <v>541</v>
      </c>
      <c r="J13" s="68" t="s">
        <v>541</v>
      </c>
      <c r="K13" s="93">
        <v>45190</v>
      </c>
      <c r="L13" s="94">
        <v>0.54166666666666663</v>
      </c>
      <c r="M13" s="174">
        <f>N13/14</f>
        <v>0.7142857142857143</v>
      </c>
      <c r="N13" s="178">
        <v>10</v>
      </c>
      <c r="O13" s="49" t="s">
        <v>890</v>
      </c>
      <c r="P13" s="50" t="s">
        <v>891</v>
      </c>
      <c r="Q13" s="49">
        <v>42</v>
      </c>
      <c r="R13" s="120" t="s">
        <v>741</v>
      </c>
      <c r="S13" s="120" t="s">
        <v>898</v>
      </c>
    </row>
    <row r="14" spans="1:19" ht="31" x14ac:dyDescent="0.35">
      <c r="A14" s="244" t="s">
        <v>757</v>
      </c>
      <c r="B14" s="49" t="s">
        <v>892</v>
      </c>
      <c r="C14" s="49" t="s">
        <v>781</v>
      </c>
      <c r="D14" s="68" t="s">
        <v>541</v>
      </c>
      <c r="E14" s="68" t="s">
        <v>541</v>
      </c>
      <c r="F14" s="68" t="s">
        <v>541</v>
      </c>
      <c r="G14" s="93">
        <v>45189</v>
      </c>
      <c r="H14" s="108" t="s">
        <v>899</v>
      </c>
      <c r="I14" s="68" t="s">
        <v>541</v>
      </c>
      <c r="J14" s="68" t="s">
        <v>541</v>
      </c>
      <c r="K14" s="93">
        <v>45190</v>
      </c>
      <c r="L14" s="94">
        <v>0.54166666666666663</v>
      </c>
      <c r="M14" s="174">
        <f t="shared" ref="M14:M19" si="0">N14/14</f>
        <v>0.7142857142857143</v>
      </c>
      <c r="N14" s="178">
        <v>10</v>
      </c>
      <c r="O14" s="49" t="s">
        <v>887</v>
      </c>
      <c r="P14" s="50" t="s">
        <v>888</v>
      </c>
      <c r="Q14" s="49">
        <v>42</v>
      </c>
      <c r="R14" s="120" t="s">
        <v>743</v>
      </c>
      <c r="S14" s="120" t="s">
        <v>898</v>
      </c>
    </row>
    <row r="15" spans="1:19" ht="31" x14ac:dyDescent="0.35">
      <c r="A15" s="244" t="s">
        <v>757</v>
      </c>
      <c r="B15" s="49" t="s">
        <v>900</v>
      </c>
      <c r="C15" s="49" t="s">
        <v>782</v>
      </c>
      <c r="D15" s="68">
        <v>16.579999999999998</v>
      </c>
      <c r="E15" s="106">
        <v>45190</v>
      </c>
      <c r="F15" s="107">
        <v>0.39999999999999997</v>
      </c>
      <c r="G15" s="93">
        <v>45189</v>
      </c>
      <c r="H15" s="108" t="s">
        <v>899</v>
      </c>
      <c r="I15" s="106">
        <v>45190</v>
      </c>
      <c r="J15" s="107">
        <v>0.87708333333333333</v>
      </c>
      <c r="K15" s="93">
        <v>45190</v>
      </c>
      <c r="L15" s="94">
        <v>0.54166666666666663</v>
      </c>
      <c r="M15" s="174">
        <f t="shared" si="0"/>
        <v>0.7142857142857143</v>
      </c>
      <c r="N15" s="178">
        <v>10</v>
      </c>
      <c r="O15" s="49" t="s">
        <v>887</v>
      </c>
      <c r="P15" s="50" t="s">
        <v>888</v>
      </c>
      <c r="Q15" s="49">
        <v>90</v>
      </c>
      <c r="R15" s="120" t="s">
        <v>743</v>
      </c>
      <c r="S15" s="120"/>
    </row>
    <row r="16" spans="1:19" ht="31" x14ac:dyDescent="0.35">
      <c r="A16" s="244" t="s">
        <v>757</v>
      </c>
      <c r="B16" s="49" t="s">
        <v>894</v>
      </c>
      <c r="C16" s="49" t="s">
        <v>784</v>
      </c>
      <c r="D16" s="68" t="s">
        <v>541</v>
      </c>
      <c r="E16" s="68" t="s">
        <v>541</v>
      </c>
      <c r="F16" s="68" t="s">
        <v>541</v>
      </c>
      <c r="G16" s="93">
        <v>45189</v>
      </c>
      <c r="H16" s="108" t="s">
        <v>899</v>
      </c>
      <c r="I16" s="68" t="s">
        <v>541</v>
      </c>
      <c r="J16" s="68" t="s">
        <v>541</v>
      </c>
      <c r="K16" s="93">
        <v>45190</v>
      </c>
      <c r="L16" s="94">
        <v>0.54166666666666663</v>
      </c>
      <c r="M16" s="174">
        <f t="shared" si="0"/>
        <v>0.7142857142857143</v>
      </c>
      <c r="N16" s="178">
        <v>10</v>
      </c>
      <c r="O16" s="49" t="s">
        <v>887</v>
      </c>
      <c r="P16" s="50" t="s">
        <v>888</v>
      </c>
      <c r="Q16" s="49">
        <v>36</v>
      </c>
      <c r="R16" s="120" t="s">
        <v>743</v>
      </c>
      <c r="S16" s="120" t="s">
        <v>898</v>
      </c>
    </row>
    <row r="17" spans="1:19" ht="31" x14ac:dyDescent="0.35">
      <c r="A17" s="244" t="s">
        <v>757</v>
      </c>
      <c r="B17" s="49" t="s">
        <v>901</v>
      </c>
      <c r="C17" s="49" t="s">
        <v>785</v>
      </c>
      <c r="D17" s="68">
        <v>3.45</v>
      </c>
      <c r="E17" s="106">
        <v>45190</v>
      </c>
      <c r="F17" s="107">
        <v>0.26319444444444445</v>
      </c>
      <c r="G17" s="93">
        <v>45189</v>
      </c>
      <c r="H17" s="108" t="s">
        <v>899</v>
      </c>
      <c r="I17" s="106">
        <v>45190</v>
      </c>
      <c r="J17" s="107">
        <v>0.94861111111111107</v>
      </c>
      <c r="K17" s="93">
        <v>45190</v>
      </c>
      <c r="L17" s="94">
        <v>0.72916666666666663</v>
      </c>
      <c r="M17" s="174">
        <f t="shared" si="0"/>
        <v>1.0357142857142858</v>
      </c>
      <c r="N17" s="178">
        <v>14.5</v>
      </c>
      <c r="O17" s="49" t="s">
        <v>887</v>
      </c>
      <c r="P17" s="50" t="s">
        <v>888</v>
      </c>
      <c r="Q17" s="49">
        <v>41</v>
      </c>
      <c r="R17" s="120" t="s">
        <v>743</v>
      </c>
      <c r="S17" s="120"/>
    </row>
    <row r="18" spans="1:19" ht="31" x14ac:dyDescent="0.35">
      <c r="A18" s="245" t="s">
        <v>757</v>
      </c>
      <c r="B18" s="109" t="s">
        <v>895</v>
      </c>
      <c r="C18" s="109" t="s">
        <v>785</v>
      </c>
      <c r="D18" s="110">
        <v>6.58</v>
      </c>
      <c r="E18" s="111">
        <v>45190</v>
      </c>
      <c r="F18" s="112">
        <v>0.26319444444444445</v>
      </c>
      <c r="G18" s="113">
        <v>45189</v>
      </c>
      <c r="H18" s="114" t="s">
        <v>899</v>
      </c>
      <c r="I18" s="111">
        <v>45191</v>
      </c>
      <c r="J18" s="112">
        <v>1.3888888888888889E-3</v>
      </c>
      <c r="K18" s="113">
        <v>45190</v>
      </c>
      <c r="L18" s="115">
        <v>0.72916666666666663</v>
      </c>
      <c r="M18" s="175">
        <f t="shared" si="0"/>
        <v>1.0357142857142858</v>
      </c>
      <c r="N18" s="179">
        <v>14.5</v>
      </c>
      <c r="O18" s="109" t="s">
        <v>887</v>
      </c>
      <c r="P18" s="90" t="s">
        <v>888</v>
      </c>
      <c r="Q18" s="109">
        <v>41</v>
      </c>
      <c r="R18" s="160" t="s">
        <v>743</v>
      </c>
      <c r="S18" s="120"/>
    </row>
    <row r="19" spans="1:19" ht="31" x14ac:dyDescent="0.35">
      <c r="A19" s="244" t="s">
        <v>757</v>
      </c>
      <c r="B19" s="49" t="s">
        <v>902</v>
      </c>
      <c r="C19" s="49" t="s">
        <v>785</v>
      </c>
      <c r="D19" s="68" t="s">
        <v>541</v>
      </c>
      <c r="E19" s="68" t="s">
        <v>541</v>
      </c>
      <c r="F19" s="68" t="s">
        <v>541</v>
      </c>
      <c r="G19" s="93">
        <v>45189</v>
      </c>
      <c r="H19" s="108" t="s">
        <v>899</v>
      </c>
      <c r="I19" s="68" t="s">
        <v>541</v>
      </c>
      <c r="J19" s="68" t="s">
        <v>541</v>
      </c>
      <c r="K19" s="93">
        <v>45190</v>
      </c>
      <c r="L19" s="94">
        <v>0.54166666666666663</v>
      </c>
      <c r="M19" s="174">
        <f t="shared" si="0"/>
        <v>0.7142857142857143</v>
      </c>
      <c r="N19" s="178">
        <v>10</v>
      </c>
      <c r="O19" s="49" t="s">
        <v>887</v>
      </c>
      <c r="P19" s="50" t="s">
        <v>888</v>
      </c>
      <c r="Q19" s="49">
        <v>36</v>
      </c>
      <c r="R19" s="120" t="s">
        <v>743</v>
      </c>
      <c r="S19" s="120"/>
    </row>
    <row r="20" spans="1:19" s="8" customFormat="1" ht="30" customHeight="1" x14ac:dyDescent="0.35">
      <c r="A20" s="262" t="s">
        <v>903</v>
      </c>
      <c r="B20" s="109" t="s">
        <v>904</v>
      </c>
      <c r="C20" s="109" t="s">
        <v>905</v>
      </c>
      <c r="D20" s="109" t="s">
        <v>541</v>
      </c>
      <c r="E20" s="110" t="s">
        <v>541</v>
      </c>
      <c r="F20" s="110" t="s">
        <v>541</v>
      </c>
      <c r="G20" s="113">
        <v>45275</v>
      </c>
      <c r="H20" s="115">
        <v>0.33333333333333331</v>
      </c>
      <c r="I20" s="110" t="s">
        <v>541</v>
      </c>
      <c r="J20" s="110" t="s">
        <v>541</v>
      </c>
      <c r="K20" s="113">
        <v>45276</v>
      </c>
      <c r="L20" s="115">
        <v>0.4375</v>
      </c>
      <c r="M20" s="248">
        <f>N20/14</f>
        <v>1.1785714285714286</v>
      </c>
      <c r="N20" s="249">
        <v>16.5</v>
      </c>
      <c r="O20" s="109" t="s">
        <v>887</v>
      </c>
      <c r="P20" s="90" t="s">
        <v>888</v>
      </c>
      <c r="Q20" s="109">
        <v>31</v>
      </c>
      <c r="R20" s="160" t="s">
        <v>743</v>
      </c>
      <c r="S20" s="160" t="s">
        <v>898</v>
      </c>
    </row>
    <row r="21" spans="1:19" ht="16.5" customHeight="1" x14ac:dyDescent="0.35">
      <c r="A21" s="164" t="s">
        <v>1021</v>
      </c>
      <c r="B21" s="128"/>
      <c r="C21" s="128"/>
      <c r="D21" s="128"/>
      <c r="E21" s="128"/>
      <c r="F21" s="128"/>
      <c r="G21" s="128"/>
      <c r="H21" s="128"/>
      <c r="I21" s="128"/>
      <c r="J21" s="128"/>
      <c r="K21" s="128"/>
      <c r="L21" s="128"/>
      <c r="M21" s="128"/>
      <c r="N21" s="128"/>
      <c r="O21" s="128"/>
      <c r="P21" s="128"/>
      <c r="Q21" s="128"/>
      <c r="R21" s="128"/>
      <c r="S21" s="128"/>
    </row>
  </sheetData>
  <phoneticPr fontId="19" type="noConversion"/>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82AA"/>
  </sheetPr>
  <dimension ref="A1:G5"/>
  <sheetViews>
    <sheetView zoomScaleNormal="100" workbookViewId="0">
      <selection activeCell="A3" sqref="A3:G3"/>
    </sheetView>
  </sheetViews>
  <sheetFormatPr defaultColWidth="8.6328125" defaultRowHeight="15.5" x14ac:dyDescent="0.35"/>
  <cols>
    <col min="1" max="1" width="24" style="3" customWidth="1"/>
    <col min="2" max="2" width="20.6328125" style="3" customWidth="1"/>
    <col min="3" max="4" width="14.6328125" style="3" customWidth="1"/>
    <col min="5" max="5" width="25.36328125" style="3" customWidth="1"/>
    <col min="6" max="6" width="19.54296875" style="3" customWidth="1"/>
    <col min="7" max="7" width="22.6328125" style="3" customWidth="1"/>
    <col min="8" max="16384" width="8.6328125" style="3"/>
  </cols>
  <sheetData>
    <row r="1" spans="1:7" x14ac:dyDescent="0.35">
      <c r="A1" s="186" t="s">
        <v>906</v>
      </c>
      <c r="C1" s="10"/>
      <c r="D1" s="10"/>
      <c r="E1" s="10"/>
    </row>
    <row r="3" spans="1:7" s="67" customFormat="1" ht="60" x14ac:dyDescent="0.35">
      <c r="A3" s="273" t="s">
        <v>718</v>
      </c>
      <c r="B3" s="274" t="s">
        <v>761</v>
      </c>
      <c r="C3" s="274" t="s">
        <v>791</v>
      </c>
      <c r="D3" s="274" t="s">
        <v>907</v>
      </c>
      <c r="E3" s="274" t="s">
        <v>908</v>
      </c>
      <c r="F3" s="274" t="s">
        <v>909</v>
      </c>
      <c r="G3" s="275" t="s">
        <v>910</v>
      </c>
    </row>
    <row r="4" spans="1:7" s="53" customFormat="1" ht="15" customHeight="1" x14ac:dyDescent="0.35">
      <c r="A4" s="215" t="s">
        <v>739</v>
      </c>
      <c r="B4" s="51" t="s">
        <v>667</v>
      </c>
      <c r="C4" s="52" t="s">
        <v>784</v>
      </c>
      <c r="D4" s="52">
        <v>104054736</v>
      </c>
      <c r="E4" s="52" t="s">
        <v>911</v>
      </c>
      <c r="F4" s="52" t="s">
        <v>912</v>
      </c>
      <c r="G4" s="243" t="s">
        <v>913</v>
      </c>
    </row>
    <row r="5" spans="1:7" s="53" customFormat="1" ht="15" customHeight="1" x14ac:dyDescent="0.35">
      <c r="A5" s="215" t="s">
        <v>757</v>
      </c>
      <c r="B5" s="51" t="s">
        <v>654</v>
      </c>
      <c r="C5" s="52" t="s">
        <v>785</v>
      </c>
      <c r="D5" s="52">
        <v>101521971</v>
      </c>
      <c r="E5" s="52" t="s">
        <v>914</v>
      </c>
      <c r="F5" s="52" t="s">
        <v>912</v>
      </c>
      <c r="G5" s="243" t="s">
        <v>913</v>
      </c>
    </row>
  </sheetData>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82AA"/>
  </sheetPr>
  <dimension ref="A1:G4"/>
  <sheetViews>
    <sheetView zoomScaleNormal="100" workbookViewId="0">
      <selection activeCell="A3" sqref="A3:G3"/>
    </sheetView>
  </sheetViews>
  <sheetFormatPr defaultColWidth="8.6328125" defaultRowHeight="15.5" x14ac:dyDescent="0.35"/>
  <cols>
    <col min="1" max="1" width="14" style="3" customWidth="1"/>
    <col min="2" max="3" width="14.6328125" style="3" customWidth="1"/>
    <col min="4" max="4" width="25.453125" style="3" customWidth="1"/>
    <col min="5" max="5" width="17.54296875" style="3" customWidth="1"/>
    <col min="6" max="6" width="22.6328125" style="3" customWidth="1"/>
    <col min="7" max="7" width="31.36328125" style="3" customWidth="1"/>
    <col min="8" max="16384" width="8.6328125" style="3"/>
  </cols>
  <sheetData>
    <row r="1" spans="1:7" x14ac:dyDescent="0.35">
      <c r="A1" s="186" t="s">
        <v>915</v>
      </c>
      <c r="B1" s="10"/>
      <c r="C1" s="10"/>
      <c r="D1" s="10"/>
    </row>
    <row r="2" spans="1:7" x14ac:dyDescent="0.35">
      <c r="B2" s="10"/>
      <c r="C2" s="10"/>
      <c r="D2" s="10"/>
    </row>
    <row r="3" spans="1:7" s="63" customFormat="1" ht="60" x14ac:dyDescent="0.35">
      <c r="A3" s="273" t="s">
        <v>718</v>
      </c>
      <c r="B3" s="274" t="s">
        <v>791</v>
      </c>
      <c r="C3" s="274" t="s">
        <v>907</v>
      </c>
      <c r="D3" s="274" t="s">
        <v>908</v>
      </c>
      <c r="E3" s="273" t="s">
        <v>916</v>
      </c>
      <c r="F3" s="274" t="s">
        <v>917</v>
      </c>
      <c r="G3" s="275" t="s">
        <v>409</v>
      </c>
    </row>
    <row r="4" spans="1:7" s="53" customFormat="1" ht="31" x14ac:dyDescent="0.35">
      <c r="A4" s="263" t="s">
        <v>541</v>
      </c>
      <c r="B4" s="264" t="s">
        <v>541</v>
      </c>
      <c r="C4" s="264" t="s">
        <v>541</v>
      </c>
      <c r="D4" s="264" t="s">
        <v>541</v>
      </c>
      <c r="E4" s="52" t="s">
        <v>541</v>
      </c>
      <c r="F4" s="52" t="s">
        <v>541</v>
      </c>
      <c r="G4" s="202" t="s">
        <v>918</v>
      </c>
    </row>
  </sheetData>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82AA"/>
  </sheetPr>
  <dimension ref="A1:H5"/>
  <sheetViews>
    <sheetView zoomScaleNormal="100" workbookViewId="0">
      <selection activeCell="A3" sqref="A3:H3"/>
    </sheetView>
  </sheetViews>
  <sheetFormatPr defaultColWidth="8.6328125" defaultRowHeight="15.5" x14ac:dyDescent="0.35"/>
  <cols>
    <col min="1" max="1" width="19.6328125" style="3" customWidth="1"/>
    <col min="2" max="2" width="16.36328125" style="3" customWidth="1"/>
    <col min="3" max="3" width="15.453125" style="3" customWidth="1"/>
    <col min="4" max="4" width="29.6328125" style="3" customWidth="1"/>
    <col min="5" max="5" width="17.453125" style="3" customWidth="1"/>
    <col min="6" max="6" width="26.36328125" style="3" customWidth="1"/>
    <col min="7" max="7" width="21.36328125" style="3" customWidth="1"/>
    <col min="8" max="8" width="28.54296875" style="3" customWidth="1"/>
    <col min="9" max="16384" width="8.6328125" style="3"/>
  </cols>
  <sheetData>
    <row r="1" spans="1:8" x14ac:dyDescent="0.35">
      <c r="A1" s="188" t="s">
        <v>919</v>
      </c>
      <c r="B1" s="10"/>
      <c r="C1" s="10"/>
      <c r="D1" s="10"/>
      <c r="E1" s="10"/>
    </row>
    <row r="2" spans="1:8" x14ac:dyDescent="0.35">
      <c r="A2" s="9"/>
      <c r="B2" s="10"/>
      <c r="C2" s="10"/>
      <c r="D2" s="10"/>
      <c r="E2" s="10"/>
    </row>
    <row r="3" spans="1:8" s="63" customFormat="1" ht="60" x14ac:dyDescent="0.35">
      <c r="A3" s="273" t="s">
        <v>718</v>
      </c>
      <c r="B3" s="274" t="s">
        <v>920</v>
      </c>
      <c r="C3" s="274" t="s">
        <v>921</v>
      </c>
      <c r="D3" s="274" t="s">
        <v>922</v>
      </c>
      <c r="E3" s="274" t="s">
        <v>923</v>
      </c>
      <c r="F3" s="274" t="s">
        <v>924</v>
      </c>
      <c r="G3" s="274" t="s">
        <v>925</v>
      </c>
      <c r="H3" s="275" t="s">
        <v>926</v>
      </c>
    </row>
    <row r="4" spans="1:8" s="56" customFormat="1" ht="16.75" customHeight="1" x14ac:dyDescent="0.35">
      <c r="A4" s="199" t="s">
        <v>739</v>
      </c>
      <c r="B4" s="55" t="s">
        <v>654</v>
      </c>
      <c r="C4" s="55" t="s">
        <v>785</v>
      </c>
      <c r="D4" s="55" t="s">
        <v>927</v>
      </c>
      <c r="E4" s="55" t="s">
        <v>928</v>
      </c>
      <c r="F4" s="55" t="s">
        <v>1056</v>
      </c>
      <c r="G4" s="55" t="s">
        <v>929</v>
      </c>
      <c r="H4" s="60" t="s">
        <v>930</v>
      </c>
    </row>
    <row r="5" spans="1:8" s="56" customFormat="1" ht="32.4" customHeight="1" x14ac:dyDescent="0.35">
      <c r="A5" s="215" t="s">
        <v>739</v>
      </c>
      <c r="B5" s="52" t="s">
        <v>650</v>
      </c>
      <c r="C5" s="52" t="s">
        <v>785</v>
      </c>
      <c r="D5" s="52" t="s">
        <v>931</v>
      </c>
      <c r="E5" s="52" t="s">
        <v>932</v>
      </c>
      <c r="F5" s="51" t="s">
        <v>933</v>
      </c>
      <c r="G5" s="52" t="s">
        <v>934</v>
      </c>
      <c r="H5" s="243" t="s">
        <v>935</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A695D-8566-4E42-AD7A-0CFD64C000F8}">
  <sheetPr>
    <tabColor theme="0" tint="-0.499984740745262"/>
  </sheetPr>
  <dimension ref="A1:B31"/>
  <sheetViews>
    <sheetView workbookViewId="0"/>
  </sheetViews>
  <sheetFormatPr defaultColWidth="8.6328125" defaultRowHeight="16.399999999999999" customHeight="1" x14ac:dyDescent="0.3"/>
  <cols>
    <col min="1" max="1" width="13.54296875" style="40" customWidth="1"/>
    <col min="2" max="2" width="51.54296875" style="40" customWidth="1"/>
    <col min="3" max="16384" width="8.6328125" style="40"/>
  </cols>
  <sheetData>
    <row r="1" spans="1:2" s="2" customFormat="1" ht="16.399999999999999" customHeight="1" x14ac:dyDescent="0.3">
      <c r="A1" s="184" t="s">
        <v>99</v>
      </c>
    </row>
    <row r="2" spans="1:2" s="2" customFormat="1" ht="16.399999999999999" customHeight="1" x14ac:dyDescent="0.3"/>
    <row r="3" spans="1:2" s="69" customFormat="1" ht="21.5" customHeight="1" x14ac:dyDescent="0.35">
      <c r="A3" s="276" t="s">
        <v>10</v>
      </c>
      <c r="B3" s="275" t="s">
        <v>11</v>
      </c>
    </row>
    <row r="4" spans="1:2" ht="16.399999999999999" customHeight="1" x14ac:dyDescent="0.3">
      <c r="A4" s="198" t="s">
        <v>12</v>
      </c>
      <c r="B4" s="200" t="s">
        <v>13</v>
      </c>
    </row>
    <row r="5" spans="1:2" ht="16.399999999999999" customHeight="1" x14ac:dyDescent="0.3">
      <c r="A5" s="198" t="s">
        <v>100</v>
      </c>
      <c r="B5" s="200" t="s">
        <v>101</v>
      </c>
    </row>
    <row r="6" spans="1:2" ht="16.399999999999999" customHeight="1" x14ac:dyDescent="0.3">
      <c r="A6" s="198" t="s">
        <v>102</v>
      </c>
      <c r="B6" s="200" t="s">
        <v>103</v>
      </c>
    </row>
    <row r="7" spans="1:2" ht="16.399999999999999" customHeight="1" x14ac:dyDescent="0.3">
      <c r="A7" s="198" t="s">
        <v>14</v>
      </c>
      <c r="B7" s="200" t="s">
        <v>15</v>
      </c>
    </row>
    <row r="8" spans="1:2" ht="16.399999999999999" customHeight="1" x14ac:dyDescent="0.3">
      <c r="A8" s="198" t="s">
        <v>104</v>
      </c>
      <c r="B8" s="200" t="s">
        <v>105</v>
      </c>
    </row>
    <row r="9" spans="1:2" ht="16.399999999999999" customHeight="1" x14ac:dyDescent="0.3">
      <c r="A9" s="198" t="s">
        <v>106</v>
      </c>
      <c r="B9" s="200" t="s">
        <v>107</v>
      </c>
    </row>
    <row r="10" spans="1:2" ht="16.399999999999999" customHeight="1" x14ac:dyDescent="0.3">
      <c r="A10" s="198" t="s">
        <v>16</v>
      </c>
      <c r="B10" s="200" t="s">
        <v>17</v>
      </c>
    </row>
    <row r="11" spans="1:2" ht="16.399999999999999" customHeight="1" x14ac:dyDescent="0.3">
      <c r="A11" s="198" t="s">
        <v>18</v>
      </c>
      <c r="B11" s="200" t="s">
        <v>19</v>
      </c>
    </row>
    <row r="12" spans="1:2" ht="16.399999999999999" customHeight="1" x14ac:dyDescent="0.3">
      <c r="A12" s="198" t="s">
        <v>20</v>
      </c>
      <c r="B12" s="200" t="s">
        <v>21</v>
      </c>
    </row>
    <row r="13" spans="1:2" ht="16.399999999999999" customHeight="1" x14ac:dyDescent="0.3">
      <c r="A13" s="198" t="s">
        <v>22</v>
      </c>
      <c r="B13" s="200" t="s">
        <v>23</v>
      </c>
    </row>
    <row r="14" spans="1:2" ht="16.399999999999999" customHeight="1" x14ac:dyDescent="0.3">
      <c r="A14" s="198" t="s">
        <v>24</v>
      </c>
      <c r="B14" s="200" t="s">
        <v>25</v>
      </c>
    </row>
    <row r="15" spans="1:2" ht="16.399999999999999" customHeight="1" x14ac:dyDescent="0.3">
      <c r="A15" s="198" t="s">
        <v>108</v>
      </c>
      <c r="B15" s="200" t="s">
        <v>109</v>
      </c>
    </row>
    <row r="16" spans="1:2" ht="16.399999999999999" customHeight="1" x14ac:dyDescent="0.3">
      <c r="A16" s="198" t="s">
        <v>26</v>
      </c>
      <c r="B16" s="200" t="s">
        <v>27</v>
      </c>
    </row>
    <row r="17" spans="1:2" ht="16.399999999999999" customHeight="1" x14ac:dyDescent="0.3">
      <c r="A17" s="199" t="s">
        <v>28</v>
      </c>
      <c r="B17" s="200" t="s">
        <v>29</v>
      </c>
    </row>
    <row r="18" spans="1:2" ht="16.399999999999999" customHeight="1" x14ac:dyDescent="0.3">
      <c r="A18" s="198" t="s">
        <v>30</v>
      </c>
      <c r="B18" s="200" t="s">
        <v>31</v>
      </c>
    </row>
    <row r="19" spans="1:2" ht="16.399999999999999" customHeight="1" x14ac:dyDescent="0.3">
      <c r="A19" s="198" t="s">
        <v>32</v>
      </c>
      <c r="B19" s="200" t="s">
        <v>33</v>
      </c>
    </row>
    <row r="20" spans="1:2" ht="16.399999999999999" customHeight="1" x14ac:dyDescent="0.3">
      <c r="A20" s="198" t="s">
        <v>34</v>
      </c>
      <c r="B20" s="200" t="s">
        <v>35</v>
      </c>
    </row>
    <row r="21" spans="1:2" ht="16.399999999999999" customHeight="1" x14ac:dyDescent="0.3">
      <c r="A21" s="198" t="s">
        <v>36</v>
      </c>
      <c r="B21" s="200" t="s">
        <v>37</v>
      </c>
    </row>
    <row r="22" spans="1:2" ht="16.399999999999999" customHeight="1" x14ac:dyDescent="0.3">
      <c r="A22" s="198" t="s">
        <v>38</v>
      </c>
      <c r="B22" s="200" t="s">
        <v>39</v>
      </c>
    </row>
    <row r="23" spans="1:2" ht="16.399999999999999" customHeight="1" x14ac:dyDescent="0.3">
      <c r="A23" s="198" t="s">
        <v>40</v>
      </c>
      <c r="B23" s="200" t="s">
        <v>110</v>
      </c>
    </row>
    <row r="24" spans="1:2" ht="16.399999999999999" customHeight="1" x14ac:dyDescent="0.3">
      <c r="A24" s="198" t="s">
        <v>41</v>
      </c>
      <c r="B24" s="200" t="s">
        <v>42</v>
      </c>
    </row>
    <row r="25" spans="1:2" ht="16.399999999999999" customHeight="1" x14ac:dyDescent="0.3">
      <c r="A25" s="198" t="s">
        <v>43</v>
      </c>
      <c r="B25" s="200" t="s">
        <v>44</v>
      </c>
    </row>
    <row r="26" spans="1:2" ht="16.399999999999999" customHeight="1" x14ac:dyDescent="0.3">
      <c r="A26" s="198" t="s">
        <v>45</v>
      </c>
      <c r="B26" s="200" t="s">
        <v>46</v>
      </c>
    </row>
    <row r="27" spans="1:2" ht="16.399999999999999" customHeight="1" x14ac:dyDescent="0.3">
      <c r="A27" s="198" t="s">
        <v>47</v>
      </c>
      <c r="B27" s="200" t="s">
        <v>48</v>
      </c>
    </row>
    <row r="28" spans="1:2" ht="16.399999999999999" customHeight="1" x14ac:dyDescent="0.3">
      <c r="A28" s="198" t="s">
        <v>111</v>
      </c>
      <c r="B28" s="200" t="s">
        <v>112</v>
      </c>
    </row>
    <row r="29" spans="1:2" ht="16.399999999999999" customHeight="1" x14ac:dyDescent="0.3">
      <c r="A29" s="198" t="s">
        <v>49</v>
      </c>
      <c r="B29" s="200" t="s">
        <v>50</v>
      </c>
    </row>
    <row r="30" spans="1:2" ht="16.399999999999999" customHeight="1" x14ac:dyDescent="0.3">
      <c r="A30" s="198" t="s">
        <v>51</v>
      </c>
      <c r="B30" s="200" t="s">
        <v>52</v>
      </c>
    </row>
    <row r="31" spans="1:2" ht="16.399999999999999" customHeight="1" x14ac:dyDescent="0.3">
      <c r="A31" s="201" t="s">
        <v>53</v>
      </c>
      <c r="B31" s="202" t="s">
        <v>54</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82AA"/>
  </sheetPr>
  <dimension ref="A1:F53"/>
  <sheetViews>
    <sheetView topLeftCell="A38" zoomScaleNormal="100" workbookViewId="0">
      <selection activeCell="A45" sqref="A45:D45"/>
    </sheetView>
  </sheetViews>
  <sheetFormatPr defaultColWidth="8.6328125" defaultRowHeight="15.5" x14ac:dyDescent="0.35"/>
  <cols>
    <col min="1" max="1" width="27.36328125" style="3" customWidth="1"/>
    <col min="2" max="2" width="30" style="3" customWidth="1"/>
    <col min="3" max="3" width="27.36328125" style="3" customWidth="1"/>
    <col min="4" max="4" width="26.453125" style="3" customWidth="1"/>
    <col min="5" max="5" width="27.54296875" style="3" customWidth="1"/>
    <col min="6" max="6" width="20.6328125" style="3" customWidth="1"/>
    <col min="7" max="8" width="15" style="3" customWidth="1"/>
    <col min="9" max="16384" width="8.6328125" style="3"/>
  </cols>
  <sheetData>
    <row r="1" spans="1:6" x14ac:dyDescent="0.35">
      <c r="A1" s="186" t="s">
        <v>936</v>
      </c>
    </row>
    <row r="2" spans="1:6" x14ac:dyDescent="0.35">
      <c r="A2" s="3" t="s">
        <v>937</v>
      </c>
    </row>
    <row r="3" spans="1:6" x14ac:dyDescent="0.35">
      <c r="A3" s="3" t="s">
        <v>938</v>
      </c>
    </row>
    <row r="4" spans="1:6" x14ac:dyDescent="0.35">
      <c r="A4" s="3" t="s">
        <v>939</v>
      </c>
    </row>
    <row r="5" spans="1:6" x14ac:dyDescent="0.35">
      <c r="A5" s="3" t="s">
        <v>940</v>
      </c>
    </row>
    <row r="7" spans="1:6" x14ac:dyDescent="0.35">
      <c r="A7" s="4" t="s">
        <v>941</v>
      </c>
      <c r="B7" s="5"/>
      <c r="C7" s="5"/>
    </row>
    <row r="8" spans="1:6" x14ac:dyDescent="0.35">
      <c r="A8" s="1"/>
    </row>
    <row r="9" spans="1:6" s="63" customFormat="1" ht="77.400000000000006" customHeight="1" x14ac:dyDescent="0.35">
      <c r="A9" s="273" t="s">
        <v>942</v>
      </c>
      <c r="B9" s="274" t="s">
        <v>943</v>
      </c>
      <c r="C9" s="274" t="s">
        <v>944</v>
      </c>
      <c r="D9" s="274" t="s">
        <v>945</v>
      </c>
      <c r="E9" s="274" t="s">
        <v>946</v>
      </c>
      <c r="F9" s="275" t="s">
        <v>947</v>
      </c>
    </row>
    <row r="10" spans="1:6" s="53" customFormat="1" x14ac:dyDescent="0.35">
      <c r="A10" s="265" t="s">
        <v>948</v>
      </c>
      <c r="B10" s="55" t="s">
        <v>949</v>
      </c>
      <c r="C10" s="55">
        <v>170</v>
      </c>
      <c r="D10" s="55">
        <v>20</v>
      </c>
      <c r="E10" s="55">
        <v>8</v>
      </c>
      <c r="F10" s="266">
        <v>100</v>
      </c>
    </row>
    <row r="11" spans="1:6" s="53" customFormat="1" x14ac:dyDescent="0.35">
      <c r="A11" s="267">
        <v>45091</v>
      </c>
      <c r="B11" s="52" t="s">
        <v>950</v>
      </c>
      <c r="C11" s="52">
        <v>98</v>
      </c>
      <c r="D11" s="52">
        <v>39</v>
      </c>
      <c r="E11" s="52">
        <v>0</v>
      </c>
      <c r="F11" s="268">
        <v>100</v>
      </c>
    </row>
    <row r="14" spans="1:6" x14ac:dyDescent="0.35">
      <c r="A14" s="4" t="s">
        <v>951</v>
      </c>
    </row>
    <row r="15" spans="1:6" x14ac:dyDescent="0.35">
      <c r="E15" s="147"/>
    </row>
    <row r="16" spans="1:6" s="65" customFormat="1" ht="66" customHeight="1" x14ac:dyDescent="0.35">
      <c r="A16" s="273" t="s">
        <v>952</v>
      </c>
      <c r="B16" s="275" t="s">
        <v>953</v>
      </c>
      <c r="C16" s="275" t="s">
        <v>954</v>
      </c>
      <c r="D16" s="156"/>
      <c r="E16" s="156"/>
      <c r="F16" s="156"/>
    </row>
    <row r="17" spans="1:6" s="53" customFormat="1" x14ac:dyDescent="0.35">
      <c r="A17" s="199" t="s">
        <v>739</v>
      </c>
      <c r="B17" s="60" t="s">
        <v>955</v>
      </c>
      <c r="C17" s="60" t="s">
        <v>541</v>
      </c>
      <c r="F17" s="159"/>
    </row>
    <row r="18" spans="1:6" s="53" customFormat="1" x14ac:dyDescent="0.35">
      <c r="A18" s="215" t="s">
        <v>757</v>
      </c>
      <c r="B18" s="243" t="s">
        <v>955</v>
      </c>
      <c r="C18" s="243" t="s">
        <v>541</v>
      </c>
      <c r="F18" s="159"/>
    </row>
    <row r="21" spans="1:6" x14ac:dyDescent="0.35">
      <c r="A21" s="4" t="s">
        <v>956</v>
      </c>
    </row>
    <row r="22" spans="1:6" x14ac:dyDescent="0.35">
      <c r="F22" s="147"/>
    </row>
    <row r="23" spans="1:6" s="65" customFormat="1" ht="45" customHeight="1" x14ac:dyDescent="0.35">
      <c r="A23" s="273" t="s">
        <v>957</v>
      </c>
      <c r="B23" s="274" t="s">
        <v>958</v>
      </c>
      <c r="C23" s="274" t="s">
        <v>959</v>
      </c>
      <c r="D23" s="275" t="s">
        <v>960</v>
      </c>
      <c r="E23" s="275" t="s">
        <v>409</v>
      </c>
      <c r="F23" s="156"/>
    </row>
    <row r="24" spans="1:6" s="53" customFormat="1" ht="31" x14ac:dyDescent="0.35">
      <c r="A24" s="269" t="s">
        <v>961</v>
      </c>
      <c r="B24" s="58" t="s">
        <v>962</v>
      </c>
      <c r="C24" s="55">
        <v>4</v>
      </c>
      <c r="D24" s="60">
        <v>226</v>
      </c>
      <c r="E24" s="200" t="s">
        <v>1054</v>
      </c>
    </row>
    <row r="25" spans="1:6" s="53" customFormat="1" ht="31" x14ac:dyDescent="0.35">
      <c r="A25" s="269" t="s">
        <v>963</v>
      </c>
      <c r="B25" s="58" t="s">
        <v>962</v>
      </c>
      <c r="C25" s="55">
        <v>4</v>
      </c>
      <c r="D25" s="60">
        <v>245</v>
      </c>
      <c r="E25" s="200" t="s">
        <v>1054</v>
      </c>
    </row>
    <row r="26" spans="1:6" s="53" customFormat="1" ht="31" x14ac:dyDescent="0.35">
      <c r="A26" s="269" t="s">
        <v>964</v>
      </c>
      <c r="B26" s="58" t="s">
        <v>962</v>
      </c>
      <c r="C26" s="55">
        <v>4</v>
      </c>
      <c r="D26" s="60">
        <v>250</v>
      </c>
      <c r="E26" s="200" t="s">
        <v>1054</v>
      </c>
    </row>
    <row r="27" spans="1:6" s="53" customFormat="1" ht="31" x14ac:dyDescent="0.35">
      <c r="A27" s="269" t="s">
        <v>965</v>
      </c>
      <c r="B27" s="58" t="s">
        <v>962</v>
      </c>
      <c r="C27" s="55">
        <v>4</v>
      </c>
      <c r="D27" s="60">
        <v>252</v>
      </c>
      <c r="E27" s="200" t="s">
        <v>1054</v>
      </c>
    </row>
    <row r="28" spans="1:6" s="53" customFormat="1" ht="31" x14ac:dyDescent="0.35">
      <c r="A28" s="269" t="s">
        <v>966</v>
      </c>
      <c r="B28" s="58" t="s">
        <v>967</v>
      </c>
      <c r="C28" s="55">
        <v>4</v>
      </c>
      <c r="D28" s="60">
        <v>260</v>
      </c>
      <c r="E28" s="200" t="s">
        <v>1054</v>
      </c>
    </row>
    <row r="29" spans="1:6" s="53" customFormat="1" ht="31" x14ac:dyDescent="0.35">
      <c r="A29" s="269" t="s">
        <v>968</v>
      </c>
      <c r="B29" s="58" t="s">
        <v>962</v>
      </c>
      <c r="C29" s="55">
        <v>2</v>
      </c>
      <c r="D29" s="60">
        <v>89</v>
      </c>
      <c r="E29" s="200" t="s">
        <v>1054</v>
      </c>
    </row>
    <row r="30" spans="1:6" s="53" customFormat="1" ht="31" x14ac:dyDescent="0.35">
      <c r="A30" s="269" t="s">
        <v>969</v>
      </c>
      <c r="B30" s="58" t="s">
        <v>3</v>
      </c>
      <c r="C30" s="55">
        <v>16</v>
      </c>
      <c r="D30" s="60">
        <v>93</v>
      </c>
      <c r="E30" s="200" t="s">
        <v>1054</v>
      </c>
    </row>
    <row r="31" spans="1:6" s="53" customFormat="1" ht="31" x14ac:dyDescent="0.35">
      <c r="A31" s="269" t="s">
        <v>970</v>
      </c>
      <c r="B31" s="58" t="s">
        <v>3</v>
      </c>
      <c r="C31" s="53">
        <v>8</v>
      </c>
      <c r="D31" s="60">
        <v>113</v>
      </c>
      <c r="E31" s="200" t="s">
        <v>1054</v>
      </c>
    </row>
    <row r="32" spans="1:6" s="53" customFormat="1" ht="31" x14ac:dyDescent="0.35">
      <c r="A32" s="269" t="s">
        <v>971</v>
      </c>
      <c r="B32" s="58" t="s">
        <v>3</v>
      </c>
      <c r="C32" s="55">
        <v>16</v>
      </c>
      <c r="D32" s="60">
        <v>72</v>
      </c>
      <c r="E32" s="200" t="s">
        <v>1054</v>
      </c>
    </row>
    <row r="33" spans="1:6" s="53" customFormat="1" ht="31" x14ac:dyDescent="0.35">
      <c r="A33" s="269" t="s">
        <v>972</v>
      </c>
      <c r="B33" s="58" t="s">
        <v>3</v>
      </c>
      <c r="C33" s="55">
        <v>24</v>
      </c>
      <c r="D33" s="60">
        <v>79</v>
      </c>
      <c r="E33" s="200" t="s">
        <v>1054</v>
      </c>
    </row>
    <row r="34" spans="1:6" s="53" customFormat="1" ht="31" x14ac:dyDescent="0.35">
      <c r="A34" s="269" t="s">
        <v>973</v>
      </c>
      <c r="B34" s="58" t="s">
        <v>3</v>
      </c>
      <c r="C34" s="55">
        <v>16</v>
      </c>
      <c r="D34" s="60">
        <v>9</v>
      </c>
      <c r="E34" s="200" t="s">
        <v>1054</v>
      </c>
    </row>
    <row r="35" spans="1:6" s="53" customFormat="1" ht="31" x14ac:dyDescent="0.35">
      <c r="A35" s="269" t="s">
        <v>974</v>
      </c>
      <c r="B35" s="58" t="s">
        <v>3</v>
      </c>
      <c r="C35" s="55">
        <v>8</v>
      </c>
      <c r="D35" s="60">
        <v>8</v>
      </c>
      <c r="E35" s="200" t="s">
        <v>1054</v>
      </c>
    </row>
    <row r="36" spans="1:6" s="53" customFormat="1" ht="31" x14ac:dyDescent="0.35">
      <c r="A36" s="269" t="s">
        <v>975</v>
      </c>
      <c r="B36" s="58" t="s">
        <v>3</v>
      </c>
      <c r="C36" s="55">
        <v>8</v>
      </c>
      <c r="D36" s="60">
        <v>12</v>
      </c>
      <c r="E36" s="200" t="s">
        <v>1054</v>
      </c>
    </row>
    <row r="37" spans="1:6" s="53" customFormat="1" ht="31" x14ac:dyDescent="0.35">
      <c r="A37" s="269" t="s">
        <v>976</v>
      </c>
      <c r="B37" s="58" t="s">
        <v>3</v>
      </c>
      <c r="C37" s="55">
        <v>8</v>
      </c>
      <c r="D37" s="60">
        <v>12</v>
      </c>
      <c r="E37" s="200" t="s">
        <v>1054</v>
      </c>
    </row>
    <row r="38" spans="1:6" ht="31" x14ac:dyDescent="0.35">
      <c r="A38" s="269" t="s">
        <v>977</v>
      </c>
      <c r="B38" s="58" t="s">
        <v>3</v>
      </c>
      <c r="C38" s="55">
        <v>8</v>
      </c>
      <c r="D38" s="60">
        <v>48</v>
      </c>
      <c r="E38" s="200" t="s">
        <v>1054</v>
      </c>
      <c r="F38" s="53"/>
    </row>
    <row r="39" spans="1:6" ht="31" x14ac:dyDescent="0.35">
      <c r="A39" s="270" t="s">
        <v>978</v>
      </c>
      <c r="B39" s="271" t="s">
        <v>3</v>
      </c>
      <c r="C39" s="52">
        <v>8</v>
      </c>
      <c r="D39" s="243">
        <v>13</v>
      </c>
      <c r="E39" s="202" t="s">
        <v>1054</v>
      </c>
      <c r="F39" s="53"/>
    </row>
    <row r="40" spans="1:6" x14ac:dyDescent="0.35">
      <c r="A40" s="165" t="s">
        <v>1022</v>
      </c>
      <c r="B40" s="48"/>
    </row>
    <row r="41" spans="1:6" x14ac:dyDescent="0.35">
      <c r="A41" s="165" t="s">
        <v>1023</v>
      </c>
      <c r="B41" s="48"/>
    </row>
    <row r="42" spans="1:6" x14ac:dyDescent="0.35">
      <c r="A42" s="48"/>
      <c r="B42" s="48"/>
    </row>
    <row r="43" spans="1:6" x14ac:dyDescent="0.35">
      <c r="A43" s="4" t="s">
        <v>979</v>
      </c>
      <c r="C43" s="1"/>
    </row>
    <row r="44" spans="1:6" x14ac:dyDescent="0.35">
      <c r="F44" s="147"/>
    </row>
    <row r="45" spans="1:6" s="63" customFormat="1" ht="32.4" customHeight="1" x14ac:dyDescent="0.35">
      <c r="A45" s="276" t="s">
        <v>980</v>
      </c>
      <c r="B45" s="277" t="s">
        <v>981</v>
      </c>
      <c r="C45" s="278" t="s">
        <v>982</v>
      </c>
      <c r="D45" s="278" t="s">
        <v>983</v>
      </c>
      <c r="E45" s="155"/>
      <c r="F45" s="156"/>
    </row>
    <row r="46" spans="1:6" s="53" customFormat="1" x14ac:dyDescent="0.35">
      <c r="A46" s="198" t="s">
        <v>984</v>
      </c>
      <c r="B46" s="59">
        <v>44978</v>
      </c>
      <c r="C46" s="158">
        <v>44990</v>
      </c>
      <c r="D46" s="60" t="s">
        <v>741</v>
      </c>
    </row>
    <row r="47" spans="1:6" s="53" customFormat="1" x14ac:dyDescent="0.35">
      <c r="A47" s="198" t="s">
        <v>985</v>
      </c>
      <c r="B47" s="59">
        <v>44994</v>
      </c>
      <c r="C47" s="158">
        <v>44996</v>
      </c>
      <c r="D47" s="60" t="s">
        <v>741</v>
      </c>
    </row>
    <row r="48" spans="1:6" s="53" customFormat="1" x14ac:dyDescent="0.35">
      <c r="A48" s="198" t="s">
        <v>986</v>
      </c>
      <c r="B48" s="59">
        <v>44998</v>
      </c>
      <c r="C48" s="158">
        <v>45002</v>
      </c>
      <c r="D48" s="60" t="s">
        <v>741</v>
      </c>
    </row>
    <row r="49" spans="1:6" s="53" customFormat="1" x14ac:dyDescent="0.35">
      <c r="A49" s="198" t="s">
        <v>985</v>
      </c>
      <c r="B49" s="59">
        <v>45005</v>
      </c>
      <c r="C49" s="158">
        <v>45009</v>
      </c>
      <c r="D49" s="60" t="s">
        <v>741</v>
      </c>
    </row>
    <row r="50" spans="1:6" s="53" customFormat="1" x14ac:dyDescent="0.35">
      <c r="A50" s="198" t="s">
        <v>985</v>
      </c>
      <c r="B50" s="59">
        <v>45012</v>
      </c>
      <c r="C50" s="158">
        <v>45014</v>
      </c>
      <c r="D50" s="60" t="s">
        <v>741</v>
      </c>
    </row>
    <row r="51" spans="1:6" x14ac:dyDescent="0.35">
      <c r="A51" s="198" t="s">
        <v>987</v>
      </c>
      <c r="B51" s="59">
        <v>45120</v>
      </c>
      <c r="C51" s="158">
        <v>45120</v>
      </c>
      <c r="D51" s="60" t="s">
        <v>743</v>
      </c>
      <c r="E51" s="157"/>
      <c r="F51" s="53"/>
    </row>
    <row r="52" spans="1:6" x14ac:dyDescent="0.35">
      <c r="A52" s="198" t="s">
        <v>988</v>
      </c>
      <c r="B52" s="59">
        <v>45154</v>
      </c>
      <c r="C52" s="158">
        <v>45155</v>
      </c>
      <c r="D52" s="60" t="s">
        <v>743</v>
      </c>
      <c r="E52" s="157"/>
      <c r="F52" s="53"/>
    </row>
    <row r="53" spans="1:6" ht="15" customHeight="1" x14ac:dyDescent="0.35">
      <c r="A53" s="215" t="s">
        <v>989</v>
      </c>
      <c r="B53" s="240">
        <v>45244</v>
      </c>
      <c r="C53" s="272">
        <v>45245</v>
      </c>
      <c r="D53" s="243" t="s">
        <v>743</v>
      </c>
      <c r="E53" s="157"/>
      <c r="F53" s="53"/>
    </row>
  </sheetData>
  <phoneticPr fontId="19" type="noConversion"/>
  <pageMargins left="0.7" right="0.7" top="0.75" bottom="0.75" header="0.3" footer="0.3"/>
  <pageSetup orientation="portrait" horizontalDpi="1200" verticalDpi="1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B3AAA-2437-4A2C-A249-037D2C4399C0}">
  <sheetPr>
    <tabColor theme="0" tint="-0.499984740745262"/>
  </sheetPr>
  <dimension ref="A1:C24"/>
  <sheetViews>
    <sheetView zoomScaleNormal="100" workbookViewId="0">
      <selection activeCell="A4" sqref="A4:C4"/>
    </sheetView>
  </sheetViews>
  <sheetFormatPr defaultColWidth="8.6328125" defaultRowHeight="14" x14ac:dyDescent="0.3"/>
  <cols>
    <col min="1" max="1" width="27.6328125" style="42" customWidth="1"/>
    <col min="2" max="2" width="22.6328125" style="42" customWidth="1"/>
    <col min="3" max="3" width="94.36328125" style="42" customWidth="1"/>
    <col min="4" max="16384" width="8.6328125" style="42"/>
  </cols>
  <sheetData>
    <row r="1" spans="1:3" ht="15.5" x14ac:dyDescent="0.35">
      <c r="A1" s="185" t="s">
        <v>55</v>
      </c>
      <c r="B1" s="72"/>
      <c r="C1" s="16"/>
    </row>
    <row r="2" spans="1:3" ht="15.5" x14ac:dyDescent="0.35">
      <c r="A2" s="6" t="s">
        <v>113</v>
      </c>
      <c r="B2" s="16"/>
      <c r="C2" s="16"/>
    </row>
    <row r="3" spans="1:3" ht="15.5" x14ac:dyDescent="0.35">
      <c r="A3" s="9"/>
      <c r="B3" s="28"/>
      <c r="C3" s="16"/>
    </row>
    <row r="4" spans="1:3" s="70" customFormat="1" ht="27.9" customHeight="1" x14ac:dyDescent="0.35">
      <c r="A4" s="276" t="s">
        <v>56</v>
      </c>
      <c r="B4" s="274" t="s">
        <v>57</v>
      </c>
      <c r="C4" s="275" t="s">
        <v>58</v>
      </c>
    </row>
    <row r="5" spans="1:3" s="43" customFormat="1" ht="15.5" x14ac:dyDescent="0.35">
      <c r="A5" s="203" t="s">
        <v>59</v>
      </c>
      <c r="B5" s="73" t="s">
        <v>60</v>
      </c>
      <c r="C5" s="204" t="s">
        <v>114</v>
      </c>
    </row>
    <row r="6" spans="1:3" s="43" customFormat="1" ht="15.5" x14ac:dyDescent="0.35">
      <c r="A6" s="198" t="s">
        <v>12</v>
      </c>
      <c r="B6" s="54" t="s">
        <v>60</v>
      </c>
      <c r="C6" s="200" t="s">
        <v>115</v>
      </c>
    </row>
    <row r="7" spans="1:3" s="43" customFormat="1" ht="155" x14ac:dyDescent="0.35">
      <c r="A7" s="199" t="s">
        <v>116</v>
      </c>
      <c r="B7" s="54" t="s">
        <v>117</v>
      </c>
      <c r="C7" s="200" t="s">
        <v>999</v>
      </c>
    </row>
    <row r="8" spans="1:3" s="43" customFormat="1" ht="31" x14ac:dyDescent="0.35">
      <c r="A8" s="198" t="s">
        <v>61</v>
      </c>
      <c r="B8" s="54" t="s">
        <v>60</v>
      </c>
      <c r="C8" s="200" t="s">
        <v>62</v>
      </c>
    </row>
    <row r="9" spans="1:3" s="43" customFormat="1" ht="15.5" x14ac:dyDescent="0.35">
      <c r="A9" s="198" t="s">
        <v>63</v>
      </c>
      <c r="B9" s="54" t="s">
        <v>64</v>
      </c>
      <c r="C9" s="200" t="s">
        <v>118</v>
      </c>
    </row>
    <row r="10" spans="1:3" s="43" customFormat="1" ht="46.5" x14ac:dyDescent="0.35">
      <c r="A10" s="199" t="s">
        <v>65</v>
      </c>
      <c r="B10" s="54" t="s">
        <v>66</v>
      </c>
      <c r="C10" s="200" t="s">
        <v>119</v>
      </c>
    </row>
    <row r="11" spans="1:3" s="43" customFormat="1" ht="77.5" x14ac:dyDescent="0.35">
      <c r="A11" s="199" t="s">
        <v>67</v>
      </c>
      <c r="B11" s="54" t="s">
        <v>68</v>
      </c>
      <c r="C11" s="200" t="s">
        <v>120</v>
      </c>
    </row>
    <row r="12" spans="1:3" s="43" customFormat="1" ht="31" x14ac:dyDescent="0.35">
      <c r="A12" s="198" t="s">
        <v>69</v>
      </c>
      <c r="B12" s="54" t="s">
        <v>60</v>
      </c>
      <c r="C12" s="200" t="s">
        <v>70</v>
      </c>
    </row>
    <row r="13" spans="1:3" s="43" customFormat="1" ht="31" x14ac:dyDescent="0.35">
      <c r="A13" s="198" t="s">
        <v>71</v>
      </c>
      <c r="B13" s="54" t="s">
        <v>72</v>
      </c>
      <c r="C13" s="200" t="s">
        <v>121</v>
      </c>
    </row>
    <row r="14" spans="1:3" s="43" customFormat="1" ht="31" x14ac:dyDescent="0.35">
      <c r="A14" s="198" t="s">
        <v>73</v>
      </c>
      <c r="B14" s="54" t="s">
        <v>72</v>
      </c>
      <c r="C14" s="200" t="s">
        <v>121</v>
      </c>
    </row>
    <row r="15" spans="1:3" s="43" customFormat="1" ht="31" x14ac:dyDescent="0.35">
      <c r="A15" s="198" t="s">
        <v>74</v>
      </c>
      <c r="B15" s="54" t="s">
        <v>60</v>
      </c>
      <c r="C15" s="200" t="s">
        <v>122</v>
      </c>
    </row>
    <row r="16" spans="1:3" s="43" customFormat="1" ht="31" x14ac:dyDescent="0.35">
      <c r="A16" s="198" t="s">
        <v>991</v>
      </c>
      <c r="B16" s="54" t="s">
        <v>60</v>
      </c>
      <c r="C16" s="200" t="s">
        <v>75</v>
      </c>
    </row>
    <row r="17" spans="1:3" s="43" customFormat="1" ht="48" customHeight="1" x14ac:dyDescent="0.35">
      <c r="A17" s="198" t="s">
        <v>32</v>
      </c>
      <c r="B17" s="54" t="s">
        <v>60</v>
      </c>
      <c r="C17" s="200" t="s">
        <v>123</v>
      </c>
    </row>
    <row r="18" spans="1:3" s="43" customFormat="1" ht="46.5" x14ac:dyDescent="0.35">
      <c r="A18" s="198" t="s">
        <v>76</v>
      </c>
      <c r="B18" s="54" t="s">
        <v>77</v>
      </c>
      <c r="C18" s="200" t="s">
        <v>124</v>
      </c>
    </row>
    <row r="19" spans="1:3" s="43" customFormat="1" ht="48.65" customHeight="1" x14ac:dyDescent="0.35">
      <c r="A19" s="198" t="s">
        <v>992</v>
      </c>
      <c r="B19" s="54" t="s">
        <v>125</v>
      </c>
      <c r="C19" s="200" t="s">
        <v>126</v>
      </c>
    </row>
    <row r="20" spans="1:3" s="43" customFormat="1" ht="15.5" x14ac:dyDescent="0.35">
      <c r="A20" s="198" t="s">
        <v>46</v>
      </c>
      <c r="B20" s="54" t="s">
        <v>60</v>
      </c>
      <c r="C20" s="200" t="s">
        <v>127</v>
      </c>
    </row>
    <row r="21" spans="1:3" s="43" customFormat="1" ht="31" x14ac:dyDescent="0.35">
      <c r="A21" s="201" t="s">
        <v>78</v>
      </c>
      <c r="B21" s="51" t="s">
        <v>72</v>
      </c>
      <c r="C21" s="202" t="s">
        <v>121</v>
      </c>
    </row>
    <row r="22" spans="1:3" x14ac:dyDescent="0.3">
      <c r="B22" s="41"/>
      <c r="C22" s="41"/>
    </row>
    <row r="23" spans="1:3" x14ac:dyDescent="0.3">
      <c r="B23" s="41"/>
      <c r="C23" s="41"/>
    </row>
    <row r="24" spans="1:3" x14ac:dyDescent="0.3">
      <c r="B24" s="41"/>
      <c r="C24" s="41"/>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3C712-21E9-445F-8E7D-C7691AD6EF27}">
  <sheetPr>
    <tabColor theme="0" tint="-0.499984740745262"/>
  </sheetPr>
  <dimension ref="A1:B12"/>
  <sheetViews>
    <sheetView workbookViewId="0">
      <selection activeCell="A3" sqref="A3:B3"/>
    </sheetView>
  </sheetViews>
  <sheetFormatPr defaultRowHeight="14.5" x14ac:dyDescent="0.35"/>
  <cols>
    <col min="1" max="1" width="33.90625" customWidth="1"/>
    <col min="2" max="2" width="62.36328125" customWidth="1"/>
  </cols>
  <sheetData>
    <row r="1" spans="1:2" s="2" customFormat="1" ht="15" x14ac:dyDescent="0.3">
      <c r="A1" s="184" t="s">
        <v>128</v>
      </c>
    </row>
    <row r="3" spans="1:2" ht="15" x14ac:dyDescent="0.35">
      <c r="A3" s="276" t="s">
        <v>79</v>
      </c>
      <c r="B3" s="275" t="s">
        <v>80</v>
      </c>
    </row>
    <row r="4" spans="1:2" ht="31" x14ac:dyDescent="0.35">
      <c r="A4" s="205" t="s">
        <v>82</v>
      </c>
      <c r="B4" s="208" t="s">
        <v>993</v>
      </c>
    </row>
    <row r="5" spans="1:2" ht="46.5" x14ac:dyDescent="0.35">
      <c r="A5" s="206" t="s">
        <v>84</v>
      </c>
      <c r="B5" s="209" t="s">
        <v>994</v>
      </c>
    </row>
    <row r="6" spans="1:2" ht="31" x14ac:dyDescent="0.35">
      <c r="A6" s="206" t="s">
        <v>81</v>
      </c>
      <c r="B6" s="209" t="s">
        <v>998</v>
      </c>
    </row>
    <row r="7" spans="1:2" ht="93" x14ac:dyDescent="0.35">
      <c r="A7" s="206" t="s">
        <v>86</v>
      </c>
      <c r="B7" s="209" t="s">
        <v>1000</v>
      </c>
    </row>
    <row r="8" spans="1:2" ht="15.5" x14ac:dyDescent="0.35">
      <c r="A8" s="206" t="s">
        <v>87</v>
      </c>
      <c r="B8" s="209" t="s">
        <v>88</v>
      </c>
    </row>
    <row r="9" spans="1:2" ht="62" x14ac:dyDescent="0.35">
      <c r="A9" s="207" t="s">
        <v>83</v>
      </c>
      <c r="B9" s="209" t="s">
        <v>995</v>
      </c>
    </row>
    <row r="10" spans="1:2" ht="78.650000000000006" customHeight="1" x14ac:dyDescent="0.35">
      <c r="A10" s="207" t="s">
        <v>85</v>
      </c>
      <c r="B10" s="209" t="s">
        <v>1055</v>
      </c>
    </row>
    <row r="11" spans="1:2" ht="46.5" x14ac:dyDescent="0.35">
      <c r="A11" s="207" t="s">
        <v>90</v>
      </c>
      <c r="B11" s="209" t="s">
        <v>996</v>
      </c>
    </row>
    <row r="12" spans="1:2" ht="46.5" x14ac:dyDescent="0.35">
      <c r="A12" s="210" t="s">
        <v>89</v>
      </c>
      <c r="B12" s="211" t="s">
        <v>997</v>
      </c>
    </row>
  </sheetData>
  <sortState xmlns:xlrd2="http://schemas.microsoft.com/office/spreadsheetml/2017/richdata2" ref="A4:B12">
    <sortCondition ref="A4:A12"/>
  </sortState>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1D235-C13E-48E4-8DF1-8EBA66063684}">
  <sheetPr>
    <tabColor theme="0" tint="-0.499984740745262"/>
  </sheetPr>
  <dimension ref="A1:A21"/>
  <sheetViews>
    <sheetView workbookViewId="0"/>
  </sheetViews>
  <sheetFormatPr defaultColWidth="8.6328125" defaultRowHeight="15.5" x14ac:dyDescent="0.35"/>
  <cols>
    <col min="1" max="1" width="23.36328125" style="3" customWidth="1"/>
    <col min="2" max="16384" width="8.6328125" style="3"/>
  </cols>
  <sheetData>
    <row r="1" spans="1:1" s="2" customFormat="1" ht="18" customHeight="1" x14ac:dyDescent="0.3">
      <c r="A1" s="184" t="s">
        <v>129</v>
      </c>
    </row>
    <row r="3" spans="1:1" x14ac:dyDescent="0.35">
      <c r="A3" s="3" t="s">
        <v>130</v>
      </c>
    </row>
    <row r="4" spans="1:1" x14ac:dyDescent="0.35">
      <c r="A4" s="3" t="s">
        <v>131</v>
      </c>
    </row>
    <row r="5" spans="1:1" x14ac:dyDescent="0.35">
      <c r="A5" s="153" t="s">
        <v>132</v>
      </c>
    </row>
    <row r="6" spans="1:1" x14ac:dyDescent="0.35">
      <c r="A6" s="153" t="s">
        <v>133</v>
      </c>
    </row>
    <row r="7" spans="1:1" x14ac:dyDescent="0.35">
      <c r="A7" s="153" t="s">
        <v>134</v>
      </c>
    </row>
    <row r="8" spans="1:1" x14ac:dyDescent="0.35">
      <c r="A8" s="153" t="s">
        <v>135</v>
      </c>
    </row>
    <row r="9" spans="1:1" x14ac:dyDescent="0.35">
      <c r="A9" s="153" t="s">
        <v>136</v>
      </c>
    </row>
    <row r="10" spans="1:1" x14ac:dyDescent="0.35">
      <c r="A10" s="153" t="s">
        <v>137</v>
      </c>
    </row>
    <row r="11" spans="1:1" x14ac:dyDescent="0.35">
      <c r="A11" s="3" t="s">
        <v>138</v>
      </c>
    </row>
    <row r="12" spans="1:1" x14ac:dyDescent="0.35">
      <c r="A12" s="3" t="s">
        <v>139</v>
      </c>
    </row>
    <row r="13" spans="1:1" x14ac:dyDescent="0.35">
      <c r="A13" s="3" t="s">
        <v>140</v>
      </c>
    </row>
    <row r="14" spans="1:1" x14ac:dyDescent="0.35">
      <c r="A14" s="3" t="s">
        <v>141</v>
      </c>
    </row>
    <row r="15" spans="1:1" x14ac:dyDescent="0.35">
      <c r="A15" s="3" t="s">
        <v>142</v>
      </c>
    </row>
    <row r="16" spans="1:1" x14ac:dyDescent="0.35">
      <c r="A16" s="3" t="s">
        <v>143</v>
      </c>
    </row>
    <row r="17" spans="1:1" x14ac:dyDescent="0.35">
      <c r="A17" s="3" t="s">
        <v>144</v>
      </c>
    </row>
    <row r="18" spans="1:1" x14ac:dyDescent="0.35">
      <c r="A18" s="3" t="s">
        <v>145</v>
      </c>
    </row>
    <row r="21" spans="1:1" x14ac:dyDescent="0.35">
      <c r="A21" s="1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C64"/>
  <sheetViews>
    <sheetView zoomScaleNormal="100" workbookViewId="0">
      <selection activeCell="A4" sqref="A4:C4"/>
    </sheetView>
  </sheetViews>
  <sheetFormatPr defaultColWidth="8.6328125" defaultRowHeight="15.5" x14ac:dyDescent="0.35"/>
  <cols>
    <col min="1" max="1" width="43.453125" style="3" customWidth="1"/>
    <col min="2" max="2" width="22.6328125" style="3" customWidth="1"/>
    <col min="3" max="3" width="108.453125" style="3" customWidth="1"/>
    <col min="4" max="16384" width="8.6328125" style="3"/>
  </cols>
  <sheetData>
    <row r="1" spans="1:3" x14ac:dyDescent="0.35">
      <c r="A1" s="186" t="s">
        <v>405</v>
      </c>
      <c r="B1" s="1"/>
    </row>
    <row r="2" spans="1:3" x14ac:dyDescent="0.35">
      <c r="A2" s="3" t="s">
        <v>406</v>
      </c>
      <c r="B2" s="1"/>
    </row>
    <row r="3" spans="1:3" x14ac:dyDescent="0.35">
      <c r="A3" s="1"/>
      <c r="B3" s="1"/>
    </row>
    <row r="4" spans="1:3" s="65" customFormat="1" x14ac:dyDescent="0.35">
      <c r="A4" s="276" t="s">
        <v>56</v>
      </c>
      <c r="B4" s="277" t="s">
        <v>407</v>
      </c>
      <c r="C4" s="278" t="s">
        <v>408</v>
      </c>
    </row>
    <row r="5" spans="1:3" x14ac:dyDescent="0.35">
      <c r="A5" s="212" t="s">
        <v>410</v>
      </c>
      <c r="B5" s="57" t="s">
        <v>411</v>
      </c>
      <c r="C5" s="204" t="s">
        <v>412</v>
      </c>
    </row>
    <row r="6" spans="1:3" ht="31" x14ac:dyDescent="0.35">
      <c r="A6" s="199" t="s">
        <v>413</v>
      </c>
      <c r="B6" s="55" t="s">
        <v>411</v>
      </c>
      <c r="C6" s="200" t="s">
        <v>414</v>
      </c>
    </row>
    <row r="7" spans="1:3" x14ac:dyDescent="0.35">
      <c r="A7" s="199" t="s">
        <v>415</v>
      </c>
      <c r="B7" s="55" t="s">
        <v>411</v>
      </c>
      <c r="C7" s="200" t="s">
        <v>416</v>
      </c>
    </row>
    <row r="8" spans="1:3" ht="31" x14ac:dyDescent="0.35">
      <c r="A8" s="199" t="s">
        <v>417</v>
      </c>
      <c r="B8" s="55" t="s">
        <v>411</v>
      </c>
      <c r="C8" s="200" t="s">
        <v>418</v>
      </c>
    </row>
    <row r="9" spans="1:3" ht="31" x14ac:dyDescent="0.35">
      <c r="A9" s="199" t="s">
        <v>419</v>
      </c>
      <c r="B9" s="55" t="s">
        <v>411</v>
      </c>
      <c r="C9" s="200" t="s">
        <v>420</v>
      </c>
    </row>
    <row r="10" spans="1:3" ht="31" x14ac:dyDescent="0.35">
      <c r="A10" s="199" t="s">
        <v>421</v>
      </c>
      <c r="B10" s="55" t="s">
        <v>411</v>
      </c>
      <c r="C10" s="200" t="s">
        <v>422</v>
      </c>
    </row>
    <row r="11" spans="1:3" x14ac:dyDescent="0.35">
      <c r="A11" s="199" t="s">
        <v>423</v>
      </c>
      <c r="B11" s="55" t="s">
        <v>411</v>
      </c>
      <c r="C11" s="200" t="s">
        <v>424</v>
      </c>
    </row>
    <row r="12" spans="1:3" ht="15.65" customHeight="1" x14ac:dyDescent="0.35">
      <c r="A12" s="199" t="s">
        <v>425</v>
      </c>
      <c r="B12" s="55" t="s">
        <v>411</v>
      </c>
      <c r="C12" s="200" t="s">
        <v>426</v>
      </c>
    </row>
    <row r="13" spans="1:3" x14ac:dyDescent="0.35">
      <c r="A13" s="199" t="s">
        <v>427</v>
      </c>
      <c r="B13" s="55" t="s">
        <v>411</v>
      </c>
      <c r="C13" s="200" t="s">
        <v>428</v>
      </c>
    </row>
    <row r="14" spans="1:3" ht="31" x14ac:dyDescent="0.35">
      <c r="A14" s="199" t="s">
        <v>429</v>
      </c>
      <c r="B14" s="55" t="s">
        <v>411</v>
      </c>
      <c r="C14" s="200" t="s">
        <v>414</v>
      </c>
    </row>
    <row r="15" spans="1:3" ht="84" customHeight="1" x14ac:dyDescent="0.35">
      <c r="A15" s="199" t="s">
        <v>430</v>
      </c>
      <c r="B15" s="55" t="s">
        <v>60</v>
      </c>
      <c r="C15" s="200" t="s">
        <v>431</v>
      </c>
    </row>
    <row r="16" spans="1:3" x14ac:dyDescent="0.35">
      <c r="A16" s="199" t="s">
        <v>432</v>
      </c>
      <c r="B16" s="55" t="s">
        <v>411</v>
      </c>
      <c r="C16" s="200" t="s">
        <v>433</v>
      </c>
    </row>
    <row r="17" spans="1:3" ht="31" x14ac:dyDescent="0.35">
      <c r="A17" s="199" t="s">
        <v>434</v>
      </c>
      <c r="B17" s="55" t="s">
        <v>60</v>
      </c>
      <c r="C17" s="200" t="s">
        <v>435</v>
      </c>
    </row>
    <row r="18" spans="1:3" ht="31" x14ac:dyDescent="0.35">
      <c r="A18" s="199" t="s">
        <v>436</v>
      </c>
      <c r="B18" s="55" t="s">
        <v>411</v>
      </c>
      <c r="C18" s="200" t="s">
        <v>437</v>
      </c>
    </row>
    <row r="19" spans="1:3" ht="37.75" customHeight="1" x14ac:dyDescent="0.35">
      <c r="A19" s="199" t="s">
        <v>438</v>
      </c>
      <c r="B19" s="55" t="s">
        <v>411</v>
      </c>
      <c r="C19" s="200" t="s">
        <v>439</v>
      </c>
    </row>
    <row r="20" spans="1:3" x14ac:dyDescent="0.35">
      <c r="A20" s="199" t="s">
        <v>440</v>
      </c>
      <c r="B20" s="55" t="s">
        <v>441</v>
      </c>
      <c r="C20" s="200" t="s">
        <v>442</v>
      </c>
    </row>
    <row r="21" spans="1:3" ht="31" x14ac:dyDescent="0.35">
      <c r="A21" s="199" t="s">
        <v>443</v>
      </c>
      <c r="B21" s="55" t="s">
        <v>125</v>
      </c>
      <c r="C21" s="200" t="s">
        <v>444</v>
      </c>
    </row>
    <row r="22" spans="1:3" x14ac:dyDescent="0.35">
      <c r="A22" s="199" t="s">
        <v>445</v>
      </c>
      <c r="B22" s="55" t="s">
        <v>411</v>
      </c>
      <c r="C22" s="200" t="s">
        <v>446</v>
      </c>
    </row>
    <row r="23" spans="1:3" x14ac:dyDescent="0.35">
      <c r="A23" s="199" t="s">
        <v>447</v>
      </c>
      <c r="B23" s="55" t="s">
        <v>411</v>
      </c>
      <c r="C23" s="200" t="s">
        <v>448</v>
      </c>
    </row>
    <row r="24" spans="1:3" x14ac:dyDescent="0.35">
      <c r="A24" s="199" t="s">
        <v>449</v>
      </c>
      <c r="B24" s="55" t="s">
        <v>411</v>
      </c>
      <c r="C24" s="200" t="s">
        <v>450</v>
      </c>
    </row>
    <row r="25" spans="1:3" x14ac:dyDescent="0.35">
      <c r="A25" s="199" t="s">
        <v>451</v>
      </c>
      <c r="B25" s="55" t="s">
        <v>125</v>
      </c>
      <c r="C25" s="214" t="s">
        <v>452</v>
      </c>
    </row>
    <row r="26" spans="1:3" ht="31" x14ac:dyDescent="0.35">
      <c r="A26" s="199" t="s">
        <v>453</v>
      </c>
      <c r="B26" s="55" t="s">
        <v>125</v>
      </c>
      <c r="C26" s="200" t="s">
        <v>454</v>
      </c>
    </row>
    <row r="27" spans="1:3" ht="46.5" x14ac:dyDescent="0.35">
      <c r="A27" s="199" t="s">
        <v>455</v>
      </c>
      <c r="B27" s="55" t="s">
        <v>125</v>
      </c>
      <c r="C27" s="200" t="s">
        <v>456</v>
      </c>
    </row>
    <row r="28" spans="1:3" ht="18" customHeight="1" x14ac:dyDescent="0.35">
      <c r="A28" s="199" t="s">
        <v>457</v>
      </c>
      <c r="B28" s="55" t="s">
        <v>411</v>
      </c>
      <c r="C28" s="200" t="s">
        <v>458</v>
      </c>
    </row>
    <row r="29" spans="1:3" ht="33" x14ac:dyDescent="0.35">
      <c r="A29" s="199" t="s">
        <v>459</v>
      </c>
      <c r="B29" s="55" t="s">
        <v>411</v>
      </c>
      <c r="C29" s="200" t="s">
        <v>460</v>
      </c>
    </row>
    <row r="30" spans="1:3" x14ac:dyDescent="0.35">
      <c r="A30" s="199" t="s">
        <v>461</v>
      </c>
      <c r="B30" s="55" t="s">
        <v>411</v>
      </c>
      <c r="C30" s="200" t="s">
        <v>462</v>
      </c>
    </row>
    <row r="31" spans="1:3" x14ac:dyDescent="0.35">
      <c r="A31" s="199" t="s">
        <v>463</v>
      </c>
      <c r="B31" s="55" t="s">
        <v>411</v>
      </c>
      <c r="C31" s="200" t="s">
        <v>464</v>
      </c>
    </row>
    <row r="32" spans="1:3" x14ac:dyDescent="0.35">
      <c r="A32" s="199" t="s">
        <v>465</v>
      </c>
      <c r="B32" s="55" t="s">
        <v>411</v>
      </c>
      <c r="C32" s="200" t="s">
        <v>466</v>
      </c>
    </row>
    <row r="33" spans="1:3" ht="18" customHeight="1" x14ac:dyDescent="0.35">
      <c r="A33" s="199" t="s">
        <v>467</v>
      </c>
      <c r="B33" s="55" t="s">
        <v>411</v>
      </c>
      <c r="C33" s="200" t="s">
        <v>468</v>
      </c>
    </row>
    <row r="34" spans="1:3" x14ac:dyDescent="0.35">
      <c r="A34" s="199" t="s">
        <v>469</v>
      </c>
      <c r="B34" s="55" t="s">
        <v>411</v>
      </c>
      <c r="C34" s="200" t="s">
        <v>470</v>
      </c>
    </row>
    <row r="35" spans="1:3" x14ac:dyDescent="0.35">
      <c r="A35" s="199" t="s">
        <v>471</v>
      </c>
      <c r="B35" s="55" t="s">
        <v>411</v>
      </c>
      <c r="C35" s="200" t="s">
        <v>472</v>
      </c>
    </row>
    <row r="36" spans="1:3" x14ac:dyDescent="0.35">
      <c r="A36" s="199" t="s">
        <v>473</v>
      </c>
      <c r="B36" s="55" t="s">
        <v>411</v>
      </c>
      <c r="C36" s="60" t="s">
        <v>474</v>
      </c>
    </row>
    <row r="37" spans="1:3" ht="31" x14ac:dyDescent="0.35">
      <c r="A37" s="199" t="s">
        <v>475</v>
      </c>
      <c r="B37" s="55" t="s">
        <v>411</v>
      </c>
      <c r="C37" s="200" t="s">
        <v>476</v>
      </c>
    </row>
    <row r="38" spans="1:3" ht="31" x14ac:dyDescent="0.35">
      <c r="A38" s="199" t="s">
        <v>477</v>
      </c>
      <c r="B38" s="55" t="s">
        <v>411</v>
      </c>
      <c r="C38" s="200" t="s">
        <v>478</v>
      </c>
    </row>
    <row r="39" spans="1:3" x14ac:dyDescent="0.35">
      <c r="A39" s="199" t="s">
        <v>479</v>
      </c>
      <c r="B39" s="55" t="s">
        <v>411</v>
      </c>
      <c r="C39" s="200" t="s">
        <v>480</v>
      </c>
    </row>
    <row r="40" spans="1:3" x14ac:dyDescent="0.35">
      <c r="A40" s="199" t="s">
        <v>481</v>
      </c>
      <c r="B40" s="55" t="s">
        <v>411</v>
      </c>
      <c r="C40" s="200" t="s">
        <v>482</v>
      </c>
    </row>
    <row r="41" spans="1:3" x14ac:dyDescent="0.35">
      <c r="A41" s="199" t="s">
        <v>483</v>
      </c>
      <c r="B41" s="55" t="s">
        <v>411</v>
      </c>
      <c r="C41" s="200" t="s">
        <v>484</v>
      </c>
    </row>
    <row r="42" spans="1:3" ht="62" x14ac:dyDescent="0.35">
      <c r="A42" s="199" t="s">
        <v>485</v>
      </c>
      <c r="B42" s="55" t="s">
        <v>60</v>
      </c>
      <c r="C42" s="200" t="s">
        <v>486</v>
      </c>
    </row>
    <row r="43" spans="1:3" ht="31" x14ac:dyDescent="0.35">
      <c r="A43" s="199" t="s">
        <v>487</v>
      </c>
      <c r="B43" s="55" t="s">
        <v>125</v>
      </c>
      <c r="C43" s="200" t="s">
        <v>488</v>
      </c>
    </row>
    <row r="44" spans="1:3" ht="31" x14ac:dyDescent="0.35">
      <c r="A44" s="199" t="s">
        <v>489</v>
      </c>
      <c r="B44" s="55" t="s">
        <v>411</v>
      </c>
      <c r="C44" s="200" t="s">
        <v>490</v>
      </c>
    </row>
    <row r="45" spans="1:3" ht="46.5" x14ac:dyDescent="0.35">
      <c r="A45" s="199" t="s">
        <v>491</v>
      </c>
      <c r="B45" s="55" t="s">
        <v>125</v>
      </c>
      <c r="C45" s="200" t="s">
        <v>492</v>
      </c>
    </row>
    <row r="46" spans="1:3" x14ac:dyDescent="0.35">
      <c r="A46" s="199" t="s">
        <v>493</v>
      </c>
      <c r="B46" s="55" t="s">
        <v>411</v>
      </c>
      <c r="C46" s="200" t="s">
        <v>466</v>
      </c>
    </row>
    <row r="47" spans="1:3" ht="33" x14ac:dyDescent="0.35">
      <c r="A47" s="199" t="s">
        <v>494</v>
      </c>
      <c r="B47" s="55" t="s">
        <v>411</v>
      </c>
      <c r="C47" s="200" t="s">
        <v>495</v>
      </c>
    </row>
    <row r="48" spans="1:3" x14ac:dyDescent="0.35">
      <c r="A48" s="199" t="s">
        <v>496</v>
      </c>
      <c r="B48" s="55" t="s">
        <v>411</v>
      </c>
      <c r="C48" s="200" t="s">
        <v>497</v>
      </c>
    </row>
    <row r="49" spans="1:3" x14ac:dyDescent="0.35">
      <c r="A49" s="199" t="s">
        <v>498</v>
      </c>
      <c r="B49" s="55" t="s">
        <v>411</v>
      </c>
      <c r="C49" s="200" t="s">
        <v>499</v>
      </c>
    </row>
    <row r="50" spans="1:3" x14ac:dyDescent="0.35">
      <c r="A50" s="199" t="s">
        <v>500</v>
      </c>
      <c r="B50" s="55" t="s">
        <v>411</v>
      </c>
      <c r="C50" s="200" t="s">
        <v>501</v>
      </c>
    </row>
    <row r="51" spans="1:3" ht="62" x14ac:dyDescent="0.35">
      <c r="A51" s="199" t="s">
        <v>502</v>
      </c>
      <c r="B51" s="55" t="s">
        <v>503</v>
      </c>
      <c r="C51" s="200" t="s">
        <v>504</v>
      </c>
    </row>
    <row r="52" spans="1:3" x14ac:dyDescent="0.35">
      <c r="A52" s="199" t="s">
        <v>505</v>
      </c>
      <c r="B52" s="55" t="s">
        <v>411</v>
      </c>
      <c r="C52" s="200" t="s">
        <v>506</v>
      </c>
    </row>
    <row r="53" spans="1:3" x14ac:dyDescent="0.35">
      <c r="A53" s="199" t="s">
        <v>507</v>
      </c>
      <c r="B53" s="55" t="s">
        <v>508</v>
      </c>
      <c r="C53" s="200" t="s">
        <v>509</v>
      </c>
    </row>
    <row r="54" spans="1:3" x14ac:dyDescent="0.35">
      <c r="A54" s="199" t="s">
        <v>510</v>
      </c>
      <c r="B54" s="55" t="s">
        <v>511</v>
      </c>
      <c r="C54" s="200" t="s">
        <v>512</v>
      </c>
    </row>
    <row r="55" spans="1:3" s="89" customFormat="1" x14ac:dyDescent="0.35">
      <c r="A55" s="213" t="s">
        <v>513</v>
      </c>
      <c r="B55" s="88" t="s">
        <v>514</v>
      </c>
      <c r="C55" s="200" t="s">
        <v>515</v>
      </c>
    </row>
    <row r="56" spans="1:3" x14ac:dyDescent="0.35">
      <c r="A56" s="199" t="s">
        <v>516</v>
      </c>
      <c r="B56" s="55" t="s">
        <v>411</v>
      </c>
      <c r="C56" s="200" t="s">
        <v>517</v>
      </c>
    </row>
    <row r="57" spans="1:3" x14ac:dyDescent="0.35">
      <c r="A57" s="199" t="s">
        <v>518</v>
      </c>
      <c r="B57" s="55" t="s">
        <v>411</v>
      </c>
      <c r="C57" s="200" t="s">
        <v>519</v>
      </c>
    </row>
    <row r="58" spans="1:3" ht="77.5" x14ac:dyDescent="0.35">
      <c r="A58" s="199" t="s">
        <v>520</v>
      </c>
      <c r="B58" s="55" t="s">
        <v>508</v>
      </c>
      <c r="C58" s="200" t="s">
        <v>521</v>
      </c>
    </row>
    <row r="59" spans="1:3" x14ac:dyDescent="0.35">
      <c r="A59" s="199" t="s">
        <v>522</v>
      </c>
      <c r="B59" s="55" t="s">
        <v>125</v>
      </c>
      <c r="C59" s="60" t="s">
        <v>523</v>
      </c>
    </row>
    <row r="60" spans="1:3" x14ac:dyDescent="0.35">
      <c r="A60" s="199" t="s">
        <v>524</v>
      </c>
      <c r="B60" s="55" t="s">
        <v>411</v>
      </c>
      <c r="C60" s="200" t="s">
        <v>525</v>
      </c>
    </row>
    <row r="61" spans="1:3" x14ac:dyDescent="0.35">
      <c r="A61" s="199" t="s">
        <v>526</v>
      </c>
      <c r="B61" s="55" t="s">
        <v>411</v>
      </c>
      <c r="C61" s="200" t="s">
        <v>527</v>
      </c>
    </row>
    <row r="62" spans="1:3" x14ac:dyDescent="0.35">
      <c r="A62" s="199" t="s">
        <v>528</v>
      </c>
      <c r="B62" s="55" t="s">
        <v>411</v>
      </c>
      <c r="C62" s="200" t="s">
        <v>529</v>
      </c>
    </row>
    <row r="63" spans="1:3" x14ac:dyDescent="0.35">
      <c r="A63" s="199" t="s">
        <v>530</v>
      </c>
      <c r="B63" s="55" t="s">
        <v>514</v>
      </c>
      <c r="C63" s="200" t="s">
        <v>531</v>
      </c>
    </row>
    <row r="64" spans="1:3" x14ac:dyDescent="0.35">
      <c r="A64" s="215" t="s">
        <v>532</v>
      </c>
      <c r="B64" s="52" t="s">
        <v>514</v>
      </c>
      <c r="C64" s="202" t="s">
        <v>533</v>
      </c>
    </row>
  </sheetData>
  <sortState xmlns:xlrd2="http://schemas.microsoft.com/office/spreadsheetml/2017/richdata2" ref="A5:A25">
    <sortCondition ref="A5:A25"/>
  </sortState>
  <hyperlinks>
    <hyperlink ref="C25" r:id="rId1" display="https://pgealerts.alerts.pge.com/psps-updates/" xr:uid="{8AB54543-8E99-46D1-94AC-4C0FD3EB5FC2}"/>
  </hyperlinks>
  <pageMargins left="0.7" right="0.7" top="0.75" bottom="0.75" header="0.3" footer="0.3"/>
  <pageSetup orientation="portrait" horizontalDpi="90" verticalDpi="90"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R145"/>
  <sheetViews>
    <sheetView zoomScaleNormal="100" workbookViewId="0">
      <selection activeCell="A3" sqref="A3:G3"/>
    </sheetView>
  </sheetViews>
  <sheetFormatPr defaultColWidth="9.36328125" defaultRowHeight="15.5" x14ac:dyDescent="0.35"/>
  <cols>
    <col min="1" max="1" width="18.90625" style="11" customWidth="1"/>
    <col min="2" max="2" width="28.54296875" style="11" customWidth="1"/>
    <col min="3" max="3" width="41.453125" style="11" customWidth="1"/>
    <col min="4" max="4" width="40.54296875" style="11" customWidth="1"/>
    <col min="5" max="5" width="11.54296875" style="11" customWidth="1"/>
    <col min="6" max="6" width="18.6328125" style="29" customWidth="1"/>
    <col min="7" max="7" width="47.54296875" style="11" customWidth="1"/>
    <col min="8" max="8" width="50.6328125" style="3" customWidth="1"/>
    <col min="9" max="9" width="4.36328125" style="3" customWidth="1"/>
    <col min="10" max="10" width="18.453125" style="3" customWidth="1"/>
    <col min="11" max="12" width="9.36328125" style="11"/>
    <col min="13" max="13" width="15" style="11" bestFit="1" customWidth="1"/>
    <col min="14" max="16" width="9.36328125" style="11"/>
    <col min="17" max="17" width="14" style="11" bestFit="1" customWidth="1"/>
    <col min="18" max="18" width="11.6328125" style="11" bestFit="1" customWidth="1"/>
    <col min="19" max="16384" width="9.36328125" style="11"/>
  </cols>
  <sheetData>
    <row r="1" spans="1:18" x14ac:dyDescent="0.35">
      <c r="A1" s="186" t="s">
        <v>146</v>
      </c>
    </row>
    <row r="3" spans="1:18" x14ac:dyDescent="0.35">
      <c r="A3" s="279" t="s">
        <v>147</v>
      </c>
      <c r="B3" s="280" t="s">
        <v>148</v>
      </c>
      <c r="C3" s="280" t="s">
        <v>149</v>
      </c>
      <c r="D3" s="280" t="s">
        <v>150</v>
      </c>
      <c r="E3" s="280" t="s">
        <v>151</v>
      </c>
      <c r="F3" s="280" t="s">
        <v>152</v>
      </c>
      <c r="G3" s="281" t="s">
        <v>153</v>
      </c>
    </row>
    <row r="4" spans="1:18" x14ac:dyDescent="0.35">
      <c r="A4" s="216" t="s">
        <v>154</v>
      </c>
      <c r="B4" s="30" t="s">
        <v>155</v>
      </c>
      <c r="C4" s="13" t="s">
        <v>156</v>
      </c>
      <c r="D4" s="30" t="s">
        <v>157</v>
      </c>
      <c r="E4" s="30" t="s">
        <v>158</v>
      </c>
      <c r="F4" s="135">
        <v>44500</v>
      </c>
      <c r="G4" s="217"/>
    </row>
    <row r="5" spans="1:18" x14ac:dyDescent="0.35">
      <c r="A5" s="216" t="s">
        <v>154</v>
      </c>
      <c r="B5" s="30" t="s">
        <v>155</v>
      </c>
      <c r="C5" s="13" t="s">
        <v>159</v>
      </c>
      <c r="D5" s="31" t="s">
        <v>160</v>
      </c>
      <c r="E5" s="30" t="s">
        <v>161</v>
      </c>
      <c r="F5" s="136">
        <v>44500</v>
      </c>
      <c r="G5" s="217"/>
    </row>
    <row r="6" spans="1:18" ht="46.5" x14ac:dyDescent="0.35">
      <c r="A6" s="216" t="s">
        <v>154</v>
      </c>
      <c r="B6" s="30" t="s">
        <v>155</v>
      </c>
      <c r="C6" s="13" t="s">
        <v>162</v>
      </c>
      <c r="D6" s="31" t="s">
        <v>163</v>
      </c>
      <c r="E6" s="30" t="s">
        <v>164</v>
      </c>
      <c r="F6" s="137">
        <v>44500.666666666664</v>
      </c>
      <c r="G6" s="217"/>
    </row>
    <row r="7" spans="1:18" x14ac:dyDescent="0.35">
      <c r="A7" s="216" t="s">
        <v>154</v>
      </c>
      <c r="B7" s="30" t="s">
        <v>155</v>
      </c>
      <c r="C7" s="13" t="s">
        <v>165</v>
      </c>
      <c r="D7" s="31" t="s">
        <v>160</v>
      </c>
      <c r="E7" s="30" t="s">
        <v>161</v>
      </c>
      <c r="F7" s="136">
        <v>44502</v>
      </c>
      <c r="G7" s="217"/>
      <c r="M7" s="3"/>
      <c r="N7" s="32"/>
      <c r="Q7" s="3"/>
      <c r="R7" s="3"/>
    </row>
    <row r="8" spans="1:18" ht="46.5" x14ac:dyDescent="0.35">
      <c r="A8" s="216" t="s">
        <v>154</v>
      </c>
      <c r="B8" s="30" t="s">
        <v>155</v>
      </c>
      <c r="C8" s="13" t="s">
        <v>166</v>
      </c>
      <c r="D8" s="31" t="s">
        <v>163</v>
      </c>
      <c r="E8" s="30" t="s">
        <v>164</v>
      </c>
      <c r="F8" s="137">
        <v>44502.333333333336</v>
      </c>
      <c r="G8" s="217"/>
      <c r="M8" s="3"/>
      <c r="N8" s="33"/>
      <c r="Q8" s="3"/>
      <c r="R8" s="3"/>
    </row>
    <row r="9" spans="1:18" ht="31" x14ac:dyDescent="0.35">
      <c r="A9" s="216" t="s">
        <v>154</v>
      </c>
      <c r="B9" s="30" t="s">
        <v>155</v>
      </c>
      <c r="C9" s="13" t="s">
        <v>167</v>
      </c>
      <c r="D9" s="31" t="s">
        <v>168</v>
      </c>
      <c r="E9" s="30" t="s">
        <v>169</v>
      </c>
      <c r="F9" s="138">
        <f>(F8-F6)*24</f>
        <v>40.000000000116415</v>
      </c>
      <c r="G9" s="218" t="s">
        <v>170</v>
      </c>
      <c r="M9" s="3"/>
      <c r="Q9" s="3"/>
      <c r="R9" s="3"/>
    </row>
    <row r="10" spans="1:18" ht="31" x14ac:dyDescent="0.35">
      <c r="A10" s="216" t="s">
        <v>154</v>
      </c>
      <c r="B10" s="30" t="s">
        <v>155</v>
      </c>
      <c r="C10" s="13" t="s">
        <v>171</v>
      </c>
      <c r="D10" s="31" t="s">
        <v>172</v>
      </c>
      <c r="E10" s="30" t="s">
        <v>173</v>
      </c>
      <c r="F10" s="138">
        <f>F8-F6</f>
        <v>1.6666666666715173</v>
      </c>
      <c r="G10" s="217" t="s">
        <v>174</v>
      </c>
      <c r="O10" s="32"/>
      <c r="Q10" s="3"/>
      <c r="R10" s="3"/>
    </row>
    <row r="11" spans="1:18" ht="46.5" x14ac:dyDescent="0.35">
      <c r="A11" s="216" t="s">
        <v>154</v>
      </c>
      <c r="B11" s="30" t="s">
        <v>155</v>
      </c>
      <c r="C11" s="13" t="s">
        <v>175</v>
      </c>
      <c r="D11" s="30" t="s">
        <v>176</v>
      </c>
      <c r="E11" s="30" t="s">
        <v>169</v>
      </c>
      <c r="F11" s="138">
        <v>3024</v>
      </c>
      <c r="G11" s="217"/>
    </row>
    <row r="12" spans="1:18" ht="31" x14ac:dyDescent="0.35">
      <c r="A12" s="216" t="s">
        <v>154</v>
      </c>
      <c r="B12" s="30" t="s">
        <v>155</v>
      </c>
      <c r="C12" s="13" t="s">
        <v>177</v>
      </c>
      <c r="D12" s="13" t="s">
        <v>178</v>
      </c>
      <c r="E12" s="30" t="s">
        <v>169</v>
      </c>
      <c r="F12" s="138">
        <v>600</v>
      </c>
      <c r="G12" s="217"/>
    </row>
    <row r="13" spans="1:18" x14ac:dyDescent="0.35">
      <c r="A13" s="216" t="s">
        <v>154</v>
      </c>
      <c r="B13" s="30" t="s">
        <v>155</v>
      </c>
      <c r="C13" s="13" t="s">
        <v>179</v>
      </c>
      <c r="D13" s="30"/>
      <c r="E13" s="30" t="s">
        <v>169</v>
      </c>
      <c r="F13" s="138">
        <v>2424</v>
      </c>
      <c r="G13" s="217"/>
    </row>
    <row r="14" spans="1:18" ht="31" x14ac:dyDescent="0.35">
      <c r="A14" s="216" t="s">
        <v>154</v>
      </c>
      <c r="B14" s="30" t="s">
        <v>155</v>
      </c>
      <c r="C14" s="13" t="s">
        <v>180</v>
      </c>
      <c r="D14" s="30" t="s">
        <v>181</v>
      </c>
      <c r="E14" s="30" t="s">
        <v>169</v>
      </c>
      <c r="F14" s="138">
        <v>2000</v>
      </c>
      <c r="G14" s="219"/>
    </row>
    <row r="15" spans="1:18" ht="62" x14ac:dyDescent="0.35">
      <c r="A15" s="216" t="s">
        <v>154</v>
      </c>
      <c r="B15" s="30" t="s">
        <v>155</v>
      </c>
      <c r="C15" s="13" t="s">
        <v>182</v>
      </c>
      <c r="D15" s="30" t="s">
        <v>183</v>
      </c>
      <c r="E15" s="30" t="s">
        <v>169</v>
      </c>
      <c r="F15" s="138">
        <v>450</v>
      </c>
      <c r="G15" s="219"/>
    </row>
    <row r="16" spans="1:18" ht="31" x14ac:dyDescent="0.35">
      <c r="A16" s="216" t="s">
        <v>154</v>
      </c>
      <c r="B16" s="30" t="s">
        <v>155</v>
      </c>
      <c r="C16" s="31" t="s">
        <v>184</v>
      </c>
      <c r="D16" s="30"/>
      <c r="E16" s="30" t="s">
        <v>169</v>
      </c>
      <c r="F16" s="138">
        <v>375</v>
      </c>
      <c r="G16" s="217"/>
    </row>
    <row r="17" spans="1:7" ht="31" x14ac:dyDescent="0.35">
      <c r="A17" s="216" t="s">
        <v>154</v>
      </c>
      <c r="B17" s="30" t="s">
        <v>155</v>
      </c>
      <c r="C17" s="13" t="s">
        <v>185</v>
      </c>
      <c r="D17" s="30"/>
      <c r="E17" s="30" t="s">
        <v>169</v>
      </c>
      <c r="F17" s="138">
        <v>125</v>
      </c>
      <c r="G17" s="217"/>
    </row>
    <row r="18" spans="1:7" ht="62" x14ac:dyDescent="0.35">
      <c r="A18" s="216" t="s">
        <v>154</v>
      </c>
      <c r="B18" s="30" t="s">
        <v>155</v>
      </c>
      <c r="C18" s="13" t="s">
        <v>186</v>
      </c>
      <c r="D18" s="30" t="s">
        <v>187</v>
      </c>
      <c r="E18" s="30" t="s">
        <v>169</v>
      </c>
      <c r="F18" s="138">
        <v>75</v>
      </c>
      <c r="G18" s="219"/>
    </row>
    <row r="19" spans="1:7" ht="58.25" customHeight="1" x14ac:dyDescent="0.35">
      <c r="A19" s="216" t="s">
        <v>154</v>
      </c>
      <c r="B19" s="30" t="s">
        <v>155</v>
      </c>
      <c r="C19" s="31" t="s">
        <v>188</v>
      </c>
      <c r="D19" s="30"/>
      <c r="E19" s="30" t="s">
        <v>169</v>
      </c>
      <c r="F19" s="138">
        <v>50</v>
      </c>
      <c r="G19" s="217"/>
    </row>
    <row r="20" spans="1:7" ht="62" x14ac:dyDescent="0.35">
      <c r="A20" s="216" t="s">
        <v>154</v>
      </c>
      <c r="B20" s="30" t="s">
        <v>155</v>
      </c>
      <c r="C20" s="31" t="s">
        <v>189</v>
      </c>
      <c r="D20" s="30"/>
      <c r="E20" s="30" t="s">
        <v>169</v>
      </c>
      <c r="F20" s="138">
        <v>25</v>
      </c>
      <c r="G20" s="217"/>
    </row>
    <row r="21" spans="1:7" ht="46.5" x14ac:dyDescent="0.35">
      <c r="A21" s="216" t="s">
        <v>154</v>
      </c>
      <c r="B21" s="30" t="s">
        <v>155</v>
      </c>
      <c r="C21" s="13" t="s">
        <v>190</v>
      </c>
      <c r="D21" s="30" t="s">
        <v>191</v>
      </c>
      <c r="E21" s="30" t="s">
        <v>169</v>
      </c>
      <c r="F21" s="138">
        <v>500</v>
      </c>
      <c r="G21" s="219"/>
    </row>
    <row r="22" spans="1:7" ht="31" x14ac:dyDescent="0.35">
      <c r="A22" s="216" t="s">
        <v>154</v>
      </c>
      <c r="B22" s="30" t="s">
        <v>155</v>
      </c>
      <c r="C22" s="13" t="s">
        <v>192</v>
      </c>
      <c r="D22" s="34"/>
      <c r="E22" s="30" t="s">
        <v>169</v>
      </c>
      <c r="F22" s="138">
        <v>10</v>
      </c>
      <c r="G22" s="217" t="s">
        <v>193</v>
      </c>
    </row>
    <row r="23" spans="1:7" ht="31" x14ac:dyDescent="0.35">
      <c r="A23" s="216" t="s">
        <v>154</v>
      </c>
      <c r="B23" s="30" t="s">
        <v>155</v>
      </c>
      <c r="C23" s="13" t="s">
        <v>194</v>
      </c>
      <c r="D23" s="34"/>
      <c r="E23" s="30" t="s">
        <v>169</v>
      </c>
      <c r="F23" s="138">
        <v>8</v>
      </c>
      <c r="G23" s="217" t="s">
        <v>195</v>
      </c>
    </row>
    <row r="24" spans="1:7" x14ac:dyDescent="0.35">
      <c r="A24" s="216" t="s">
        <v>154</v>
      </c>
      <c r="B24" s="30" t="s">
        <v>155</v>
      </c>
      <c r="C24" s="13" t="s">
        <v>196</v>
      </c>
      <c r="D24" s="30" t="s">
        <v>15</v>
      </c>
      <c r="E24" s="30" t="s">
        <v>169</v>
      </c>
      <c r="F24" s="138">
        <v>200</v>
      </c>
      <c r="G24" s="217"/>
    </row>
    <row r="25" spans="1:7" ht="31" x14ac:dyDescent="0.35">
      <c r="A25" s="216" t="s">
        <v>154</v>
      </c>
      <c r="B25" s="30" t="s">
        <v>155</v>
      </c>
      <c r="C25" s="13" t="s">
        <v>197</v>
      </c>
      <c r="D25" s="30"/>
      <c r="E25" s="30" t="s">
        <v>169</v>
      </c>
      <c r="F25" s="138">
        <v>2</v>
      </c>
      <c r="G25" s="217"/>
    </row>
    <row r="26" spans="1:7" ht="31" x14ac:dyDescent="0.35">
      <c r="A26" s="216" t="s">
        <v>154</v>
      </c>
      <c r="B26" s="30" t="s">
        <v>155</v>
      </c>
      <c r="C26" s="13" t="s">
        <v>198</v>
      </c>
      <c r="D26" s="30"/>
      <c r="E26" s="30" t="s">
        <v>169</v>
      </c>
      <c r="F26" s="138">
        <v>0</v>
      </c>
      <c r="G26" s="217"/>
    </row>
    <row r="27" spans="1:7" ht="31" x14ac:dyDescent="0.35">
      <c r="A27" s="216" t="s">
        <v>154</v>
      </c>
      <c r="B27" s="30" t="s">
        <v>155</v>
      </c>
      <c r="C27" s="13" t="s">
        <v>199</v>
      </c>
      <c r="D27" s="31" t="s">
        <v>200</v>
      </c>
      <c r="E27" s="30" t="s">
        <v>173</v>
      </c>
      <c r="F27" s="138">
        <v>45.6</v>
      </c>
      <c r="G27" s="217"/>
    </row>
    <row r="28" spans="1:7" ht="31" x14ac:dyDescent="0.35">
      <c r="A28" s="216" t="s">
        <v>154</v>
      </c>
      <c r="B28" s="30" t="s">
        <v>155</v>
      </c>
      <c r="C28" s="13" t="s">
        <v>201</v>
      </c>
      <c r="D28" s="30"/>
      <c r="E28" s="30" t="s">
        <v>169</v>
      </c>
      <c r="F28" s="138">
        <v>55</v>
      </c>
      <c r="G28" s="217"/>
    </row>
    <row r="29" spans="1:7" ht="31" x14ac:dyDescent="0.35">
      <c r="A29" s="216" t="s">
        <v>154</v>
      </c>
      <c r="B29" s="30" t="s">
        <v>155</v>
      </c>
      <c r="C29" s="13" t="s">
        <v>202</v>
      </c>
      <c r="D29" s="31" t="s">
        <v>200</v>
      </c>
      <c r="E29" s="30" t="s">
        <v>173</v>
      </c>
      <c r="F29" s="138">
        <v>3459.5</v>
      </c>
      <c r="G29" s="217"/>
    </row>
    <row r="30" spans="1:7" ht="31" x14ac:dyDescent="0.35">
      <c r="A30" s="216" t="s">
        <v>154</v>
      </c>
      <c r="B30" s="30" t="s">
        <v>155</v>
      </c>
      <c r="C30" s="31" t="s">
        <v>203</v>
      </c>
      <c r="D30" s="13" t="s">
        <v>1035</v>
      </c>
      <c r="E30" s="30" t="s">
        <v>169</v>
      </c>
      <c r="F30" s="139">
        <v>1200</v>
      </c>
      <c r="G30" s="217"/>
    </row>
    <row r="31" spans="1:7" ht="31" x14ac:dyDescent="0.35">
      <c r="A31" s="216" t="s">
        <v>154</v>
      </c>
      <c r="B31" s="30" t="s">
        <v>155</v>
      </c>
      <c r="C31" s="31" t="s">
        <v>204</v>
      </c>
      <c r="D31" s="13" t="s">
        <v>1036</v>
      </c>
      <c r="E31" s="30" t="s">
        <v>169</v>
      </c>
      <c r="F31" s="139">
        <v>1200</v>
      </c>
      <c r="G31" s="217"/>
    </row>
    <row r="32" spans="1:7" ht="31" x14ac:dyDescent="0.35">
      <c r="A32" s="216" t="s">
        <v>154</v>
      </c>
      <c r="B32" s="30" t="s">
        <v>155</v>
      </c>
      <c r="C32" s="13" t="s">
        <v>205</v>
      </c>
      <c r="D32" s="13"/>
      <c r="E32" s="30" t="s">
        <v>169</v>
      </c>
      <c r="F32" s="139"/>
      <c r="G32" s="217"/>
    </row>
    <row r="33" spans="1:15" s="3" customFormat="1" ht="46.5" x14ac:dyDescent="0.35">
      <c r="A33" s="216" t="s">
        <v>154</v>
      </c>
      <c r="B33" s="30" t="s">
        <v>155</v>
      </c>
      <c r="C33" s="13" t="s">
        <v>206</v>
      </c>
      <c r="D33" s="13"/>
      <c r="E33" s="30" t="s">
        <v>169</v>
      </c>
      <c r="F33" s="139">
        <v>6</v>
      </c>
      <c r="G33" s="217"/>
      <c r="K33" s="11"/>
      <c r="L33" s="11"/>
      <c r="M33" s="11"/>
      <c r="N33" s="11"/>
      <c r="O33" s="11"/>
    </row>
    <row r="34" spans="1:15" s="3" customFormat="1" ht="31" x14ac:dyDescent="0.35">
      <c r="A34" s="216" t="s">
        <v>154</v>
      </c>
      <c r="B34" s="30" t="s">
        <v>155</v>
      </c>
      <c r="C34" s="13" t="s">
        <v>207</v>
      </c>
      <c r="D34" s="30" t="s">
        <v>208</v>
      </c>
      <c r="E34" s="30" t="s">
        <v>169</v>
      </c>
      <c r="F34" s="138">
        <v>8</v>
      </c>
      <c r="G34" s="217"/>
      <c r="K34" s="11"/>
      <c r="L34" s="11"/>
      <c r="M34" s="11"/>
      <c r="N34" s="11"/>
      <c r="O34" s="11"/>
    </row>
    <row r="35" spans="1:15" s="3" customFormat="1" ht="31" x14ac:dyDescent="0.35">
      <c r="A35" s="216" t="s">
        <v>154</v>
      </c>
      <c r="B35" s="30" t="s">
        <v>155</v>
      </c>
      <c r="C35" s="13" t="s">
        <v>209</v>
      </c>
      <c r="D35" s="30" t="s">
        <v>210</v>
      </c>
      <c r="E35" s="30" t="s">
        <v>169</v>
      </c>
      <c r="F35" s="138">
        <v>6</v>
      </c>
      <c r="G35" s="217"/>
      <c r="K35" s="11"/>
      <c r="L35" s="11"/>
      <c r="M35" s="11"/>
      <c r="N35" s="11"/>
      <c r="O35" s="11"/>
    </row>
    <row r="36" spans="1:15" ht="31" x14ac:dyDescent="0.35">
      <c r="A36" s="216" t="s">
        <v>211</v>
      </c>
      <c r="B36" s="30" t="s">
        <v>212</v>
      </c>
      <c r="C36" s="13" t="s">
        <v>213</v>
      </c>
      <c r="D36" s="30" t="s">
        <v>214</v>
      </c>
      <c r="E36" s="30" t="s">
        <v>169</v>
      </c>
      <c r="F36" s="138">
        <v>2</v>
      </c>
      <c r="G36" s="217"/>
    </row>
    <row r="37" spans="1:15" ht="31" x14ac:dyDescent="0.35">
      <c r="A37" s="216" t="s">
        <v>211</v>
      </c>
      <c r="B37" s="30" t="s">
        <v>212</v>
      </c>
      <c r="C37" s="13" t="s">
        <v>215</v>
      </c>
      <c r="D37" s="30" t="s">
        <v>216</v>
      </c>
      <c r="E37" s="30" t="s">
        <v>169</v>
      </c>
      <c r="F37" s="138">
        <v>0</v>
      </c>
      <c r="G37" s="217"/>
    </row>
    <row r="38" spans="1:15" ht="31" x14ac:dyDescent="0.35">
      <c r="A38" s="216" t="s">
        <v>217</v>
      </c>
      <c r="B38" s="30" t="s">
        <v>218</v>
      </c>
      <c r="C38" s="34" t="s">
        <v>219</v>
      </c>
      <c r="D38" s="34" t="s">
        <v>220</v>
      </c>
      <c r="E38" s="30" t="s">
        <v>169</v>
      </c>
      <c r="F38" s="138">
        <v>5</v>
      </c>
      <c r="G38" s="217"/>
    </row>
    <row r="39" spans="1:15" ht="46.5" x14ac:dyDescent="0.35">
      <c r="A39" s="216" t="s">
        <v>217</v>
      </c>
      <c r="B39" s="30" t="s">
        <v>218</v>
      </c>
      <c r="C39" s="31" t="s">
        <v>221</v>
      </c>
      <c r="D39" s="30"/>
      <c r="E39" s="30" t="s">
        <v>169</v>
      </c>
      <c r="F39" s="138">
        <v>72</v>
      </c>
      <c r="G39" s="217"/>
    </row>
    <row r="40" spans="1:15" ht="31" x14ac:dyDescent="0.35">
      <c r="A40" s="216" t="s">
        <v>217</v>
      </c>
      <c r="B40" s="30" t="s">
        <v>218</v>
      </c>
      <c r="C40" s="31" t="s">
        <v>222</v>
      </c>
      <c r="D40" s="30"/>
      <c r="E40" s="30" t="s">
        <v>169</v>
      </c>
      <c r="F40" s="138">
        <v>6</v>
      </c>
      <c r="G40" s="217"/>
    </row>
    <row r="41" spans="1:15" ht="31" x14ac:dyDescent="0.35">
      <c r="A41" s="216" t="s">
        <v>217</v>
      </c>
      <c r="B41" s="30" t="s">
        <v>218</v>
      </c>
      <c r="C41" s="31" t="s">
        <v>223</v>
      </c>
      <c r="D41" s="30"/>
      <c r="E41" s="30" t="s">
        <v>169</v>
      </c>
      <c r="F41" s="138">
        <v>6</v>
      </c>
      <c r="G41" s="217"/>
    </row>
    <row r="42" spans="1:15" ht="31" x14ac:dyDescent="0.35">
      <c r="A42" s="216" t="s">
        <v>217</v>
      </c>
      <c r="B42" s="30" t="s">
        <v>218</v>
      </c>
      <c r="C42" s="31" t="s">
        <v>224</v>
      </c>
      <c r="D42" s="30"/>
      <c r="E42" s="30" t="s">
        <v>169</v>
      </c>
      <c r="F42" s="138">
        <v>3</v>
      </c>
      <c r="G42" s="217"/>
    </row>
    <row r="43" spans="1:15" ht="31" x14ac:dyDescent="0.35">
      <c r="A43" s="216" t="s">
        <v>217</v>
      </c>
      <c r="B43" s="30" t="s">
        <v>218</v>
      </c>
      <c r="C43" s="31" t="s">
        <v>225</v>
      </c>
      <c r="D43" s="30"/>
      <c r="E43" s="30" t="s">
        <v>169</v>
      </c>
      <c r="F43" s="138">
        <v>16</v>
      </c>
      <c r="G43" s="217"/>
    </row>
    <row r="44" spans="1:15" ht="30" x14ac:dyDescent="0.35">
      <c r="A44" s="216" t="s">
        <v>217</v>
      </c>
      <c r="B44" s="30" t="s">
        <v>218</v>
      </c>
      <c r="C44" s="31" t="s">
        <v>226</v>
      </c>
      <c r="D44" s="30"/>
      <c r="E44" s="30" t="s">
        <v>169</v>
      </c>
      <c r="F44" s="138">
        <v>4</v>
      </c>
      <c r="G44" s="217"/>
    </row>
    <row r="45" spans="1:15" ht="30" x14ac:dyDescent="0.35">
      <c r="A45" s="216" t="s">
        <v>217</v>
      </c>
      <c r="B45" s="30" t="s">
        <v>218</v>
      </c>
      <c r="C45" s="31" t="s">
        <v>227</v>
      </c>
      <c r="D45" s="30"/>
      <c r="E45" s="30" t="s">
        <v>169</v>
      </c>
      <c r="F45" s="138">
        <v>2</v>
      </c>
      <c r="G45" s="217"/>
    </row>
    <row r="46" spans="1:15" ht="31" x14ac:dyDescent="0.35">
      <c r="A46" s="216" t="s">
        <v>217</v>
      </c>
      <c r="B46" s="30" t="s">
        <v>218</v>
      </c>
      <c r="C46" s="13" t="s">
        <v>228</v>
      </c>
      <c r="D46" s="34"/>
      <c r="E46" s="30" t="s">
        <v>169</v>
      </c>
      <c r="F46" s="138">
        <v>6</v>
      </c>
      <c r="G46" s="217" t="s">
        <v>229</v>
      </c>
    </row>
    <row r="47" spans="1:15" ht="31" x14ac:dyDescent="0.35">
      <c r="A47" s="216" t="s">
        <v>217</v>
      </c>
      <c r="B47" s="30" t="s">
        <v>230</v>
      </c>
      <c r="C47" s="13" t="s">
        <v>231</v>
      </c>
      <c r="D47" s="30" t="s">
        <v>232</v>
      </c>
      <c r="E47" s="30" t="s">
        <v>169</v>
      </c>
      <c r="F47" s="138">
        <v>2</v>
      </c>
      <c r="G47" s="217"/>
    </row>
    <row r="48" spans="1:15" ht="46.5" x14ac:dyDescent="0.35">
      <c r="A48" s="216" t="s">
        <v>217</v>
      </c>
      <c r="B48" s="30" t="s">
        <v>233</v>
      </c>
      <c r="C48" s="13" t="s">
        <v>234</v>
      </c>
      <c r="D48" s="30" t="s">
        <v>232</v>
      </c>
      <c r="E48" s="30" t="s">
        <v>169</v>
      </c>
      <c r="F48" s="138">
        <v>2</v>
      </c>
      <c r="G48" s="217"/>
    </row>
    <row r="49" spans="1:7" ht="31" x14ac:dyDescent="0.35">
      <c r="A49" s="216" t="s">
        <v>217</v>
      </c>
      <c r="B49" s="30" t="s">
        <v>233</v>
      </c>
      <c r="C49" s="13" t="s">
        <v>235</v>
      </c>
      <c r="D49" s="30"/>
      <c r="E49" s="30" t="s">
        <v>169</v>
      </c>
      <c r="F49" s="138">
        <v>2</v>
      </c>
      <c r="G49" s="217"/>
    </row>
    <row r="50" spans="1:7" ht="31" x14ac:dyDescent="0.35">
      <c r="A50" s="216" t="s">
        <v>217</v>
      </c>
      <c r="B50" s="30" t="s">
        <v>233</v>
      </c>
      <c r="C50" s="13" t="s">
        <v>236</v>
      </c>
      <c r="D50" s="30"/>
      <c r="E50" s="30" t="s">
        <v>169</v>
      </c>
      <c r="F50" s="138">
        <v>2</v>
      </c>
      <c r="G50" s="217"/>
    </row>
    <row r="51" spans="1:7" ht="31" x14ac:dyDescent="0.35">
      <c r="A51" s="216" t="s">
        <v>217</v>
      </c>
      <c r="B51" s="30" t="s">
        <v>237</v>
      </c>
      <c r="C51" s="13" t="s">
        <v>238</v>
      </c>
      <c r="D51" s="31" t="s">
        <v>239</v>
      </c>
      <c r="E51" s="30" t="s">
        <v>169</v>
      </c>
      <c r="F51" s="138">
        <v>150</v>
      </c>
      <c r="G51" s="217"/>
    </row>
    <row r="52" spans="1:7" ht="31" x14ac:dyDescent="0.35">
      <c r="A52" s="216" t="s">
        <v>217</v>
      </c>
      <c r="B52" s="30" t="s">
        <v>237</v>
      </c>
      <c r="C52" s="13" t="s">
        <v>240</v>
      </c>
      <c r="D52" s="31" t="s">
        <v>239</v>
      </c>
      <c r="E52" s="30" t="s">
        <v>169</v>
      </c>
      <c r="F52" s="138">
        <v>600</v>
      </c>
      <c r="G52" s="217"/>
    </row>
    <row r="53" spans="1:7" ht="31" x14ac:dyDescent="0.35">
      <c r="A53" s="216" t="s">
        <v>217</v>
      </c>
      <c r="B53" s="30" t="s">
        <v>241</v>
      </c>
      <c r="C53" s="13" t="s">
        <v>242</v>
      </c>
      <c r="D53" s="31" t="s">
        <v>239</v>
      </c>
      <c r="E53" s="30" t="s">
        <v>169</v>
      </c>
      <c r="F53" s="138">
        <v>2</v>
      </c>
      <c r="G53" s="217"/>
    </row>
    <row r="54" spans="1:7" ht="46.5" x14ac:dyDescent="0.35">
      <c r="A54" s="216" t="s">
        <v>217</v>
      </c>
      <c r="B54" s="30" t="s">
        <v>241</v>
      </c>
      <c r="C54" s="13" t="s">
        <v>243</v>
      </c>
      <c r="D54" s="31" t="s">
        <v>239</v>
      </c>
      <c r="E54" s="30" t="s">
        <v>169</v>
      </c>
      <c r="F54" s="138">
        <v>2</v>
      </c>
      <c r="G54" s="217"/>
    </row>
    <row r="55" spans="1:7" ht="31" x14ac:dyDescent="0.35">
      <c r="A55" s="216" t="s">
        <v>217</v>
      </c>
      <c r="B55" s="30" t="s">
        <v>241</v>
      </c>
      <c r="C55" s="13" t="s">
        <v>244</v>
      </c>
      <c r="D55" s="31" t="s">
        <v>239</v>
      </c>
      <c r="E55" s="30" t="s">
        <v>169</v>
      </c>
      <c r="F55" s="138">
        <v>500</v>
      </c>
      <c r="G55" s="217"/>
    </row>
    <row r="56" spans="1:7" ht="31" x14ac:dyDescent="0.35">
      <c r="A56" s="216" t="s">
        <v>217</v>
      </c>
      <c r="B56" s="30" t="s">
        <v>241</v>
      </c>
      <c r="C56" s="13" t="s">
        <v>245</v>
      </c>
      <c r="D56" s="31" t="s">
        <v>239</v>
      </c>
      <c r="E56" s="30" t="s">
        <v>169</v>
      </c>
      <c r="F56" s="138">
        <v>0</v>
      </c>
      <c r="G56" s="217"/>
    </row>
    <row r="57" spans="1:7" ht="31" x14ac:dyDescent="0.35">
      <c r="A57" s="216" t="s">
        <v>217</v>
      </c>
      <c r="B57" s="30" t="s">
        <v>241</v>
      </c>
      <c r="C57" s="13" t="s">
        <v>246</v>
      </c>
      <c r="D57" s="31" t="s">
        <v>239</v>
      </c>
      <c r="E57" s="30" t="s">
        <v>169</v>
      </c>
      <c r="F57" s="138">
        <v>0</v>
      </c>
      <c r="G57" s="217"/>
    </row>
    <row r="58" spans="1:7" x14ac:dyDescent="0.35">
      <c r="A58" s="216" t="s">
        <v>247</v>
      </c>
      <c r="B58" s="13" t="s">
        <v>248</v>
      </c>
      <c r="C58" s="35" t="s">
        <v>249</v>
      </c>
      <c r="D58" s="34" t="s">
        <v>250</v>
      </c>
      <c r="E58" s="30" t="s">
        <v>169</v>
      </c>
      <c r="F58" s="139">
        <v>50000</v>
      </c>
      <c r="G58" s="217"/>
    </row>
    <row r="59" spans="1:7" ht="31" x14ac:dyDescent="0.35">
      <c r="A59" s="216" t="s">
        <v>247</v>
      </c>
      <c r="B59" s="13" t="s">
        <v>248</v>
      </c>
      <c r="C59" s="35" t="s">
        <v>251</v>
      </c>
      <c r="D59" s="34" t="s">
        <v>252</v>
      </c>
      <c r="E59" s="30" t="s">
        <v>169</v>
      </c>
      <c r="F59" s="139">
        <v>5000</v>
      </c>
      <c r="G59" s="217"/>
    </row>
    <row r="60" spans="1:7" ht="46.5" x14ac:dyDescent="0.35">
      <c r="A60" s="216" t="s">
        <v>247</v>
      </c>
      <c r="B60" s="13" t="s">
        <v>248</v>
      </c>
      <c r="C60" s="35" t="s">
        <v>253</v>
      </c>
      <c r="D60" s="34" t="s">
        <v>254</v>
      </c>
      <c r="E60" s="30" t="s">
        <v>169</v>
      </c>
      <c r="F60" s="139">
        <v>4500</v>
      </c>
      <c r="G60" s="217" t="s">
        <v>255</v>
      </c>
    </row>
    <row r="61" spans="1:7" ht="31" x14ac:dyDescent="0.35">
      <c r="A61" s="216" t="s">
        <v>247</v>
      </c>
      <c r="B61" s="13" t="s">
        <v>248</v>
      </c>
      <c r="C61" s="31" t="s">
        <v>256</v>
      </c>
      <c r="D61" s="34" t="s">
        <v>250</v>
      </c>
      <c r="E61" s="30" t="s">
        <v>169</v>
      </c>
      <c r="F61" s="139">
        <v>500</v>
      </c>
      <c r="G61" s="217"/>
    </row>
    <row r="62" spans="1:7" ht="31" x14ac:dyDescent="0.35">
      <c r="A62" s="216" t="s">
        <v>247</v>
      </c>
      <c r="B62" s="13" t="s">
        <v>248</v>
      </c>
      <c r="C62" s="31" t="s">
        <v>257</v>
      </c>
      <c r="D62" s="34" t="s">
        <v>250</v>
      </c>
      <c r="E62" s="30" t="s">
        <v>169</v>
      </c>
      <c r="F62" s="139">
        <v>50</v>
      </c>
      <c r="G62" s="217"/>
    </row>
    <row r="63" spans="1:7" ht="31" x14ac:dyDescent="0.35">
      <c r="A63" s="216" t="s">
        <v>247</v>
      </c>
      <c r="B63" s="13" t="s">
        <v>258</v>
      </c>
      <c r="C63" s="31" t="s">
        <v>259</v>
      </c>
      <c r="D63" s="34" t="s">
        <v>250</v>
      </c>
      <c r="E63" s="30" t="s">
        <v>169</v>
      </c>
      <c r="F63" s="139">
        <v>100</v>
      </c>
      <c r="G63" s="217"/>
    </row>
    <row r="64" spans="1:7" ht="31" x14ac:dyDescent="0.35">
      <c r="A64" s="216" t="s">
        <v>247</v>
      </c>
      <c r="B64" s="13" t="s">
        <v>258</v>
      </c>
      <c r="C64" s="31" t="s">
        <v>260</v>
      </c>
      <c r="D64" s="34" t="s">
        <v>250</v>
      </c>
      <c r="E64" s="30" t="s">
        <v>169</v>
      </c>
      <c r="F64" s="139">
        <v>500</v>
      </c>
      <c r="G64" s="217"/>
    </row>
    <row r="65" spans="1:7" ht="31" x14ac:dyDescent="0.35">
      <c r="A65" s="216" t="s">
        <v>247</v>
      </c>
      <c r="B65" s="13" t="s">
        <v>261</v>
      </c>
      <c r="C65" s="31" t="s">
        <v>262</v>
      </c>
      <c r="D65" s="34" t="s">
        <v>250</v>
      </c>
      <c r="E65" s="30" t="s">
        <v>169</v>
      </c>
      <c r="F65" s="139">
        <v>1500</v>
      </c>
      <c r="G65" s="220" t="s">
        <v>263</v>
      </c>
    </row>
    <row r="66" spans="1:7" ht="31" x14ac:dyDescent="0.35">
      <c r="A66" s="216" t="s">
        <v>247</v>
      </c>
      <c r="B66" s="13" t="s">
        <v>261</v>
      </c>
      <c r="C66" s="13" t="s">
        <v>1020</v>
      </c>
      <c r="D66" s="34" t="s">
        <v>250</v>
      </c>
      <c r="E66" s="30" t="s">
        <v>169</v>
      </c>
      <c r="F66" s="139">
        <v>1501</v>
      </c>
      <c r="G66" s="217" t="s">
        <v>264</v>
      </c>
    </row>
    <row r="67" spans="1:7" ht="31" x14ac:dyDescent="0.35">
      <c r="A67" s="216" t="s">
        <v>247</v>
      </c>
      <c r="B67" s="13" t="s">
        <v>261</v>
      </c>
      <c r="C67" s="31" t="s">
        <v>265</v>
      </c>
      <c r="D67" s="34" t="s">
        <v>250</v>
      </c>
      <c r="E67" s="30" t="s">
        <v>169</v>
      </c>
      <c r="F67" s="139">
        <v>500</v>
      </c>
      <c r="G67" s="220" t="s">
        <v>266</v>
      </c>
    </row>
    <row r="68" spans="1:7" ht="31" x14ac:dyDescent="0.35">
      <c r="A68" s="216" t="s">
        <v>247</v>
      </c>
      <c r="B68" s="13" t="s">
        <v>261</v>
      </c>
      <c r="C68" s="31" t="s">
        <v>267</v>
      </c>
      <c r="D68" s="34" t="s">
        <v>250</v>
      </c>
      <c r="E68" s="30" t="s">
        <v>169</v>
      </c>
      <c r="F68" s="139">
        <v>400</v>
      </c>
      <c r="G68" s="220" t="s">
        <v>266</v>
      </c>
    </row>
    <row r="69" spans="1:7" ht="31" x14ac:dyDescent="0.35">
      <c r="A69" s="216" t="s">
        <v>247</v>
      </c>
      <c r="B69" s="13" t="s">
        <v>261</v>
      </c>
      <c r="C69" s="31" t="s">
        <v>268</v>
      </c>
      <c r="D69" s="34" t="s">
        <v>250</v>
      </c>
      <c r="E69" s="30" t="s">
        <v>169</v>
      </c>
      <c r="F69" s="139">
        <v>400</v>
      </c>
      <c r="G69" s="220" t="s">
        <v>266</v>
      </c>
    </row>
    <row r="70" spans="1:7" ht="31" x14ac:dyDescent="0.35">
      <c r="A70" s="216" t="s">
        <v>247</v>
      </c>
      <c r="B70" s="13" t="s">
        <v>261</v>
      </c>
      <c r="C70" s="31" t="s">
        <v>269</v>
      </c>
      <c r="D70" s="34" t="s">
        <v>250</v>
      </c>
      <c r="E70" s="30" t="s">
        <v>169</v>
      </c>
      <c r="F70" s="139">
        <v>400</v>
      </c>
      <c r="G70" s="220" t="s">
        <v>266</v>
      </c>
    </row>
    <row r="71" spans="1:7" ht="31" x14ac:dyDescent="0.35">
      <c r="A71" s="216" t="s">
        <v>247</v>
      </c>
      <c r="B71" s="13" t="s">
        <v>261</v>
      </c>
      <c r="C71" s="31" t="s">
        <v>270</v>
      </c>
      <c r="D71" s="34" t="s">
        <v>250</v>
      </c>
      <c r="E71" s="30" t="s">
        <v>169</v>
      </c>
      <c r="F71" s="139">
        <v>400</v>
      </c>
      <c r="G71" s="220" t="s">
        <v>266</v>
      </c>
    </row>
    <row r="72" spans="1:7" ht="46.5" x14ac:dyDescent="0.35">
      <c r="A72" s="216" t="s">
        <v>247</v>
      </c>
      <c r="B72" s="13" t="s">
        <v>261</v>
      </c>
      <c r="C72" s="31" t="s">
        <v>271</v>
      </c>
      <c r="D72" s="34" t="s">
        <v>272</v>
      </c>
      <c r="E72" s="30" t="s">
        <v>169</v>
      </c>
      <c r="F72" s="139">
        <v>400</v>
      </c>
      <c r="G72" s="220" t="s">
        <v>266</v>
      </c>
    </row>
    <row r="73" spans="1:7" ht="46.5" x14ac:dyDescent="0.35">
      <c r="A73" s="216" t="s">
        <v>247</v>
      </c>
      <c r="B73" s="13" t="s">
        <v>261</v>
      </c>
      <c r="C73" s="31" t="s">
        <v>273</v>
      </c>
      <c r="D73" s="34" t="s">
        <v>250</v>
      </c>
      <c r="E73" s="30" t="s">
        <v>169</v>
      </c>
      <c r="F73" s="139">
        <v>250</v>
      </c>
      <c r="G73" s="217"/>
    </row>
    <row r="74" spans="1:7" ht="46.5" x14ac:dyDescent="0.35">
      <c r="A74" s="216" t="s">
        <v>247</v>
      </c>
      <c r="B74" s="30" t="s">
        <v>274</v>
      </c>
      <c r="C74" s="31" t="s">
        <v>275</v>
      </c>
      <c r="D74" s="34" t="s">
        <v>272</v>
      </c>
      <c r="E74" s="30" t="s">
        <v>169</v>
      </c>
      <c r="F74" s="138">
        <v>600</v>
      </c>
      <c r="G74" s="217"/>
    </row>
    <row r="75" spans="1:7" ht="46.5" x14ac:dyDescent="0.35">
      <c r="A75" s="216" t="s">
        <v>247</v>
      </c>
      <c r="B75" s="30" t="s">
        <v>274</v>
      </c>
      <c r="C75" s="31" t="s">
        <v>276</v>
      </c>
      <c r="D75" s="34" t="s">
        <v>250</v>
      </c>
      <c r="E75" s="30" t="s">
        <v>169</v>
      </c>
      <c r="F75" s="138">
        <v>200</v>
      </c>
      <c r="G75" s="217"/>
    </row>
    <row r="76" spans="1:7" ht="31" x14ac:dyDescent="0.35">
      <c r="A76" s="216" t="s">
        <v>277</v>
      </c>
      <c r="B76" s="30" t="s">
        <v>278</v>
      </c>
      <c r="C76" s="31" t="s">
        <v>279</v>
      </c>
      <c r="D76" s="34" t="s">
        <v>280</v>
      </c>
      <c r="E76" s="30" t="s">
        <v>169</v>
      </c>
      <c r="F76" s="138">
        <v>2</v>
      </c>
      <c r="G76" s="217"/>
    </row>
    <row r="77" spans="1:7" ht="31" x14ac:dyDescent="0.35">
      <c r="A77" s="216" t="s">
        <v>277</v>
      </c>
      <c r="B77" s="30" t="s">
        <v>278</v>
      </c>
      <c r="C77" s="31" t="s">
        <v>281</v>
      </c>
      <c r="D77" s="35" t="s">
        <v>282</v>
      </c>
      <c r="E77" s="30" t="s">
        <v>169</v>
      </c>
      <c r="F77" s="138">
        <v>24</v>
      </c>
      <c r="G77" s="217"/>
    </row>
    <row r="78" spans="1:7" ht="31" x14ac:dyDescent="0.35">
      <c r="A78" s="216" t="s">
        <v>277</v>
      </c>
      <c r="B78" s="30" t="s">
        <v>278</v>
      </c>
      <c r="C78" s="31" t="s">
        <v>283</v>
      </c>
      <c r="D78" s="35"/>
      <c r="E78" s="30" t="s">
        <v>169</v>
      </c>
      <c r="F78" s="138">
        <v>72</v>
      </c>
      <c r="G78" s="217"/>
    </row>
    <row r="79" spans="1:7" ht="30" x14ac:dyDescent="0.35">
      <c r="A79" s="216" t="s">
        <v>277</v>
      </c>
      <c r="B79" s="30" t="s">
        <v>278</v>
      </c>
      <c r="C79" s="31" t="s">
        <v>284</v>
      </c>
      <c r="D79" s="35"/>
      <c r="E79" s="30" t="s">
        <v>169</v>
      </c>
      <c r="F79" s="138">
        <v>600</v>
      </c>
      <c r="G79" s="217"/>
    </row>
    <row r="80" spans="1:7" ht="31" x14ac:dyDescent="0.35">
      <c r="A80" s="216" t="s">
        <v>277</v>
      </c>
      <c r="B80" s="30" t="s">
        <v>278</v>
      </c>
      <c r="C80" s="31" t="s">
        <v>285</v>
      </c>
      <c r="D80" s="35"/>
      <c r="E80" s="30" t="s">
        <v>169</v>
      </c>
      <c r="F80" s="138">
        <v>100</v>
      </c>
      <c r="G80" s="217"/>
    </row>
    <row r="81" spans="1:7" ht="31" x14ac:dyDescent="0.35">
      <c r="A81" s="216" t="s">
        <v>277</v>
      </c>
      <c r="B81" s="30" t="s">
        <v>286</v>
      </c>
      <c r="C81" s="31" t="s">
        <v>287</v>
      </c>
      <c r="D81" s="31" t="s">
        <v>288</v>
      </c>
      <c r="E81" s="30" t="s">
        <v>169</v>
      </c>
      <c r="F81" s="138">
        <v>45</v>
      </c>
      <c r="G81" s="217"/>
    </row>
    <row r="82" spans="1:7" ht="31" x14ac:dyDescent="0.35">
      <c r="A82" s="216" t="s">
        <v>277</v>
      </c>
      <c r="B82" s="30" t="s">
        <v>286</v>
      </c>
      <c r="C82" s="31" t="s">
        <v>289</v>
      </c>
      <c r="D82" s="31" t="s">
        <v>239</v>
      </c>
      <c r="E82" s="30" t="s">
        <v>169</v>
      </c>
      <c r="F82" s="138">
        <v>10</v>
      </c>
      <c r="G82" s="217"/>
    </row>
    <row r="83" spans="1:7" ht="46.5" x14ac:dyDescent="0.35">
      <c r="A83" s="216" t="s">
        <v>277</v>
      </c>
      <c r="B83" s="30" t="s">
        <v>286</v>
      </c>
      <c r="C83" s="31" t="s">
        <v>290</v>
      </c>
      <c r="D83" s="31" t="s">
        <v>239</v>
      </c>
      <c r="E83" s="30" t="s">
        <v>169</v>
      </c>
      <c r="F83" s="138">
        <v>0</v>
      </c>
      <c r="G83" s="217"/>
    </row>
    <row r="84" spans="1:7" ht="46.5" x14ac:dyDescent="0.35">
      <c r="A84" s="216" t="s">
        <v>277</v>
      </c>
      <c r="B84" s="30" t="s">
        <v>286</v>
      </c>
      <c r="C84" s="31" t="s">
        <v>291</v>
      </c>
      <c r="D84" s="31" t="s">
        <v>239</v>
      </c>
      <c r="E84" s="30" t="s">
        <v>169</v>
      </c>
      <c r="F84" s="138">
        <v>0</v>
      </c>
      <c r="G84" s="217"/>
    </row>
    <row r="85" spans="1:7" ht="77.5" x14ac:dyDescent="0.35">
      <c r="A85" s="216" t="s">
        <v>292</v>
      </c>
      <c r="B85" s="13" t="s">
        <v>293</v>
      </c>
      <c r="C85" s="30" t="s">
        <v>294</v>
      </c>
      <c r="D85" s="34" t="s">
        <v>295</v>
      </c>
      <c r="E85" s="30" t="s">
        <v>169</v>
      </c>
      <c r="F85" s="138">
        <v>15</v>
      </c>
      <c r="G85" s="217" t="s">
        <v>296</v>
      </c>
    </row>
    <row r="86" spans="1:7" ht="31" x14ac:dyDescent="0.35">
      <c r="A86" s="216" t="s">
        <v>292</v>
      </c>
      <c r="B86" s="13" t="s">
        <v>297</v>
      </c>
      <c r="C86" s="31" t="s">
        <v>298</v>
      </c>
      <c r="D86" s="35"/>
      <c r="E86" s="30" t="s">
        <v>169</v>
      </c>
      <c r="F86" s="138">
        <v>4500</v>
      </c>
      <c r="G86" s="219" t="s">
        <v>299</v>
      </c>
    </row>
    <row r="87" spans="1:7" ht="31" x14ac:dyDescent="0.35">
      <c r="A87" s="216" t="s">
        <v>292</v>
      </c>
      <c r="B87" s="13" t="s">
        <v>297</v>
      </c>
      <c r="C87" s="31" t="s">
        <v>300</v>
      </c>
      <c r="D87" s="35" t="s">
        <v>301</v>
      </c>
      <c r="E87" s="30" t="s">
        <v>302</v>
      </c>
      <c r="F87" s="138">
        <v>2.5</v>
      </c>
      <c r="G87" s="217"/>
    </row>
    <row r="88" spans="1:7" ht="31" x14ac:dyDescent="0.35">
      <c r="A88" s="216" t="s">
        <v>292</v>
      </c>
      <c r="B88" s="13" t="s">
        <v>297</v>
      </c>
      <c r="C88" s="31" t="s">
        <v>303</v>
      </c>
      <c r="D88" s="35"/>
      <c r="E88" s="30" t="s">
        <v>169</v>
      </c>
      <c r="F88" s="138">
        <v>100</v>
      </c>
      <c r="G88" s="217"/>
    </row>
    <row r="89" spans="1:7" ht="31" x14ac:dyDescent="0.35">
      <c r="A89" s="216" t="s">
        <v>292</v>
      </c>
      <c r="B89" s="13" t="s">
        <v>297</v>
      </c>
      <c r="C89" s="30" t="s">
        <v>304</v>
      </c>
      <c r="D89" s="34"/>
      <c r="E89" s="30" t="s">
        <v>169</v>
      </c>
      <c r="F89" s="138">
        <v>20</v>
      </c>
      <c r="G89" s="217"/>
    </row>
    <row r="90" spans="1:7" ht="30" x14ac:dyDescent="0.35">
      <c r="A90" s="216" t="s">
        <v>292</v>
      </c>
      <c r="B90" s="13" t="s">
        <v>305</v>
      </c>
      <c r="C90" s="13" t="s">
        <v>306</v>
      </c>
      <c r="D90" s="34"/>
      <c r="E90" s="30" t="s">
        <v>169</v>
      </c>
      <c r="F90" s="139">
        <v>5000</v>
      </c>
      <c r="G90" s="217"/>
    </row>
    <row r="91" spans="1:7" ht="30" x14ac:dyDescent="0.35">
      <c r="A91" s="216" t="s">
        <v>292</v>
      </c>
      <c r="B91" s="13" t="s">
        <v>305</v>
      </c>
      <c r="C91" s="13" t="s">
        <v>307</v>
      </c>
      <c r="D91" s="34"/>
      <c r="E91" s="30" t="s">
        <v>169</v>
      </c>
      <c r="F91" s="139">
        <v>10000</v>
      </c>
      <c r="G91" s="217"/>
    </row>
    <row r="92" spans="1:7" ht="30" x14ac:dyDescent="0.35">
      <c r="A92" s="216" t="s">
        <v>292</v>
      </c>
      <c r="B92" s="13" t="s">
        <v>305</v>
      </c>
      <c r="C92" s="13" t="s">
        <v>308</v>
      </c>
      <c r="D92" s="34"/>
      <c r="E92" s="30" t="s">
        <v>169</v>
      </c>
      <c r="F92" s="139">
        <v>5000</v>
      </c>
      <c r="G92" s="217"/>
    </row>
    <row r="93" spans="1:7" ht="31" x14ac:dyDescent="0.35">
      <c r="A93" s="216" t="s">
        <v>292</v>
      </c>
      <c r="B93" s="13" t="s">
        <v>309</v>
      </c>
      <c r="C93" s="13" t="s">
        <v>310</v>
      </c>
      <c r="D93" s="34"/>
      <c r="E93" s="30" t="s">
        <v>169</v>
      </c>
      <c r="F93" s="139">
        <v>2000</v>
      </c>
      <c r="G93" s="217"/>
    </row>
    <row r="94" spans="1:7" ht="31" x14ac:dyDescent="0.35">
      <c r="A94" s="216" t="s">
        <v>292</v>
      </c>
      <c r="B94" s="13" t="s">
        <v>309</v>
      </c>
      <c r="C94" s="13" t="s">
        <v>311</v>
      </c>
      <c r="D94" s="34"/>
      <c r="E94" s="30" t="s">
        <v>169</v>
      </c>
      <c r="F94" s="139">
        <v>500</v>
      </c>
      <c r="G94" s="217"/>
    </row>
    <row r="95" spans="1:7" ht="45" x14ac:dyDescent="0.35">
      <c r="A95" s="216" t="s">
        <v>312</v>
      </c>
      <c r="B95" s="13" t="s">
        <v>313</v>
      </c>
      <c r="C95" s="13" t="s">
        <v>314</v>
      </c>
      <c r="D95" s="34"/>
      <c r="E95" s="13" t="s">
        <v>158</v>
      </c>
      <c r="F95" s="139" t="s">
        <v>315</v>
      </c>
      <c r="G95" s="218" t="s">
        <v>316</v>
      </c>
    </row>
    <row r="96" spans="1:7" ht="45" x14ac:dyDescent="0.35">
      <c r="A96" s="216" t="s">
        <v>312</v>
      </c>
      <c r="B96" s="13" t="s">
        <v>313</v>
      </c>
      <c r="C96" s="13" t="s">
        <v>317</v>
      </c>
      <c r="D96" s="34"/>
      <c r="E96" s="13" t="s">
        <v>169</v>
      </c>
      <c r="F96" s="139">
        <v>4</v>
      </c>
      <c r="G96" s="218" t="s">
        <v>318</v>
      </c>
    </row>
    <row r="97" spans="1:7" ht="93" x14ac:dyDescent="0.35">
      <c r="A97" s="216" t="s">
        <v>312</v>
      </c>
      <c r="B97" s="13" t="s">
        <v>313</v>
      </c>
      <c r="C97" s="31" t="s">
        <v>319</v>
      </c>
      <c r="D97" s="13" t="s">
        <v>318</v>
      </c>
      <c r="E97" s="13" t="s">
        <v>169</v>
      </c>
      <c r="F97" s="139">
        <v>10000</v>
      </c>
      <c r="G97" s="217" t="s">
        <v>320</v>
      </c>
    </row>
    <row r="98" spans="1:7" ht="45" x14ac:dyDescent="0.35">
      <c r="A98" s="216" t="s">
        <v>312</v>
      </c>
      <c r="B98" s="13" t="s">
        <v>313</v>
      </c>
      <c r="C98" s="31" t="s">
        <v>321</v>
      </c>
      <c r="D98" s="13" t="s">
        <v>322</v>
      </c>
      <c r="E98" s="13" t="s">
        <v>158</v>
      </c>
      <c r="F98" s="139" t="s">
        <v>323</v>
      </c>
      <c r="G98" s="217"/>
    </row>
    <row r="99" spans="1:7" ht="45" x14ac:dyDescent="0.35">
      <c r="A99" s="216" t="s">
        <v>312</v>
      </c>
      <c r="B99" s="13" t="s">
        <v>313</v>
      </c>
      <c r="C99" s="31" t="s">
        <v>324</v>
      </c>
      <c r="D99" s="13" t="s">
        <v>318</v>
      </c>
      <c r="E99" s="13" t="s">
        <v>169</v>
      </c>
      <c r="F99" s="139">
        <v>3</v>
      </c>
      <c r="G99" s="217"/>
    </row>
    <row r="100" spans="1:7" ht="46.5" x14ac:dyDescent="0.35">
      <c r="A100" s="216" t="s">
        <v>312</v>
      </c>
      <c r="B100" s="13" t="s">
        <v>313</v>
      </c>
      <c r="C100" s="31" t="s">
        <v>325</v>
      </c>
      <c r="D100" s="13" t="s">
        <v>318</v>
      </c>
      <c r="E100" s="13" t="s">
        <v>169</v>
      </c>
      <c r="F100" s="139">
        <v>8000</v>
      </c>
      <c r="G100" s="217"/>
    </row>
    <row r="101" spans="1:7" ht="45" x14ac:dyDescent="0.35">
      <c r="A101" s="216" t="s">
        <v>312</v>
      </c>
      <c r="B101" s="13" t="s">
        <v>313</v>
      </c>
      <c r="C101" s="31" t="s">
        <v>326</v>
      </c>
      <c r="D101" s="13" t="s">
        <v>322</v>
      </c>
      <c r="E101" s="13" t="s">
        <v>158</v>
      </c>
      <c r="F101" s="139" t="s">
        <v>327</v>
      </c>
      <c r="G101" s="217"/>
    </row>
    <row r="102" spans="1:7" ht="45" x14ac:dyDescent="0.35">
      <c r="A102" s="216" t="s">
        <v>312</v>
      </c>
      <c r="B102" s="13" t="s">
        <v>313</v>
      </c>
      <c r="C102" s="31" t="s">
        <v>328</v>
      </c>
      <c r="D102" s="13" t="s">
        <v>318</v>
      </c>
      <c r="E102" s="13" t="s">
        <v>169</v>
      </c>
      <c r="F102" s="139">
        <v>2</v>
      </c>
      <c r="G102" s="217"/>
    </row>
    <row r="103" spans="1:7" ht="54" customHeight="1" x14ac:dyDescent="0.35">
      <c r="A103" s="216" t="s">
        <v>312</v>
      </c>
      <c r="B103" s="13" t="s">
        <v>313</v>
      </c>
      <c r="C103" s="31" t="s">
        <v>329</v>
      </c>
      <c r="D103" s="13" t="s">
        <v>318</v>
      </c>
      <c r="E103" s="13" t="s">
        <v>169</v>
      </c>
      <c r="F103" s="139">
        <v>6000</v>
      </c>
      <c r="G103" s="219"/>
    </row>
    <row r="104" spans="1:7" ht="45" x14ac:dyDescent="0.35">
      <c r="A104" s="216" t="s">
        <v>312</v>
      </c>
      <c r="B104" s="13" t="s">
        <v>330</v>
      </c>
      <c r="C104" s="13" t="s">
        <v>331</v>
      </c>
      <c r="D104" s="13" t="s">
        <v>318</v>
      </c>
      <c r="E104" s="13" t="s">
        <v>158</v>
      </c>
      <c r="F104" s="139" t="s">
        <v>332</v>
      </c>
      <c r="G104" s="219"/>
    </row>
    <row r="105" spans="1:7" ht="45" x14ac:dyDescent="0.35">
      <c r="A105" s="216" t="s">
        <v>312</v>
      </c>
      <c r="B105" s="13" t="s">
        <v>330</v>
      </c>
      <c r="C105" s="31" t="s">
        <v>333</v>
      </c>
      <c r="D105" s="31" t="s">
        <v>334</v>
      </c>
      <c r="E105" s="13" t="s">
        <v>169</v>
      </c>
      <c r="F105" s="139">
        <v>140</v>
      </c>
      <c r="G105" s="219"/>
    </row>
    <row r="106" spans="1:7" ht="46.5" x14ac:dyDescent="0.35">
      <c r="A106" s="216" t="s">
        <v>312</v>
      </c>
      <c r="B106" s="13" t="s">
        <v>330</v>
      </c>
      <c r="C106" s="31" t="s">
        <v>335</v>
      </c>
      <c r="D106" s="31" t="s">
        <v>336</v>
      </c>
      <c r="E106" s="13" t="s">
        <v>169</v>
      </c>
      <c r="F106" s="139">
        <v>5000</v>
      </c>
      <c r="G106" s="217"/>
    </row>
    <row r="107" spans="1:7" ht="45" x14ac:dyDescent="0.35">
      <c r="A107" s="216" t="s">
        <v>312</v>
      </c>
      <c r="B107" s="13" t="s">
        <v>330</v>
      </c>
      <c r="C107" s="31" t="s">
        <v>337</v>
      </c>
      <c r="D107" s="31" t="s">
        <v>318</v>
      </c>
      <c r="E107" s="13" t="s">
        <v>158</v>
      </c>
      <c r="F107" s="139" t="s">
        <v>338</v>
      </c>
      <c r="G107" s="217"/>
    </row>
    <row r="108" spans="1:7" ht="45" x14ac:dyDescent="0.35">
      <c r="A108" s="216" t="s">
        <v>312</v>
      </c>
      <c r="B108" s="13" t="s">
        <v>330</v>
      </c>
      <c r="C108" s="31" t="s">
        <v>339</v>
      </c>
      <c r="D108" s="31" t="s">
        <v>318</v>
      </c>
      <c r="E108" s="13" t="s">
        <v>169</v>
      </c>
      <c r="F108" s="139">
        <v>100</v>
      </c>
      <c r="G108" s="217"/>
    </row>
    <row r="109" spans="1:7" ht="45" x14ac:dyDescent="0.35">
      <c r="A109" s="216" t="s">
        <v>312</v>
      </c>
      <c r="B109" s="13" t="s">
        <v>330</v>
      </c>
      <c r="C109" s="13" t="s">
        <v>340</v>
      </c>
      <c r="D109" s="13" t="s">
        <v>318</v>
      </c>
      <c r="E109" s="13" t="s">
        <v>169</v>
      </c>
      <c r="F109" s="139">
        <v>10000</v>
      </c>
      <c r="G109" s="217"/>
    </row>
    <row r="110" spans="1:7" ht="45" x14ac:dyDescent="0.35">
      <c r="A110" s="216" t="s">
        <v>312</v>
      </c>
      <c r="B110" s="13" t="s">
        <v>330</v>
      </c>
      <c r="C110" s="13" t="s">
        <v>341</v>
      </c>
      <c r="D110" s="13" t="s">
        <v>318</v>
      </c>
      <c r="E110" s="13" t="s">
        <v>158</v>
      </c>
      <c r="F110" s="139" t="s">
        <v>342</v>
      </c>
      <c r="G110" s="217"/>
    </row>
    <row r="111" spans="1:7" ht="45" x14ac:dyDescent="0.35">
      <c r="A111" s="216" t="s">
        <v>312</v>
      </c>
      <c r="B111" s="13" t="s">
        <v>330</v>
      </c>
      <c r="C111" s="31" t="s">
        <v>343</v>
      </c>
      <c r="D111" s="31" t="s">
        <v>318</v>
      </c>
      <c r="E111" s="13" t="s">
        <v>169</v>
      </c>
      <c r="F111" s="139">
        <v>80</v>
      </c>
      <c r="G111" s="217"/>
    </row>
    <row r="112" spans="1:7" ht="45" x14ac:dyDescent="0.35">
      <c r="A112" s="216" t="s">
        <v>312</v>
      </c>
      <c r="B112" s="13" t="s">
        <v>330</v>
      </c>
      <c r="C112" s="31" t="s">
        <v>344</v>
      </c>
      <c r="D112" s="31" t="s">
        <v>318</v>
      </c>
      <c r="E112" s="13" t="s">
        <v>169</v>
      </c>
      <c r="F112" s="139">
        <v>14000</v>
      </c>
      <c r="G112" s="217"/>
    </row>
    <row r="113" spans="1:15" ht="31" x14ac:dyDescent="0.35">
      <c r="A113" s="216" t="s">
        <v>345</v>
      </c>
      <c r="B113" s="13" t="s">
        <v>346</v>
      </c>
      <c r="C113" s="31" t="s">
        <v>347</v>
      </c>
      <c r="D113" s="31" t="s">
        <v>348</v>
      </c>
      <c r="E113" s="13" t="s">
        <v>169</v>
      </c>
      <c r="F113" s="139">
        <v>150</v>
      </c>
      <c r="G113" s="217"/>
    </row>
    <row r="114" spans="1:15" ht="31" x14ac:dyDescent="0.35">
      <c r="A114" s="216" t="s">
        <v>345</v>
      </c>
      <c r="B114" s="13" t="s">
        <v>346</v>
      </c>
      <c r="C114" s="31" t="s">
        <v>349</v>
      </c>
      <c r="D114" s="31" t="s">
        <v>348</v>
      </c>
      <c r="E114" s="13" t="s">
        <v>169</v>
      </c>
      <c r="F114" s="139">
        <v>80</v>
      </c>
      <c r="G114" s="217"/>
    </row>
    <row r="115" spans="1:15" ht="31" x14ac:dyDescent="0.35">
      <c r="A115" s="216" t="s">
        <v>345</v>
      </c>
      <c r="B115" s="13" t="s">
        <v>346</v>
      </c>
      <c r="C115" s="31" t="s">
        <v>350</v>
      </c>
      <c r="D115" s="31" t="s">
        <v>348</v>
      </c>
      <c r="E115" s="13" t="s">
        <v>169</v>
      </c>
      <c r="F115" s="139">
        <v>20</v>
      </c>
      <c r="G115" s="217"/>
    </row>
    <row r="116" spans="1:15" ht="31" x14ac:dyDescent="0.35">
      <c r="A116" s="216" t="s">
        <v>345</v>
      </c>
      <c r="B116" s="13" t="s">
        <v>346</v>
      </c>
      <c r="C116" s="31" t="s">
        <v>351</v>
      </c>
      <c r="D116" s="31" t="s">
        <v>348</v>
      </c>
      <c r="E116" s="13" t="s">
        <v>169</v>
      </c>
      <c r="F116" s="139">
        <v>15</v>
      </c>
      <c r="G116" s="217"/>
    </row>
    <row r="117" spans="1:15" ht="31" x14ac:dyDescent="0.35">
      <c r="A117" s="216" t="s">
        <v>345</v>
      </c>
      <c r="B117" s="13" t="s">
        <v>346</v>
      </c>
      <c r="C117" s="31" t="s">
        <v>352</v>
      </c>
      <c r="D117" s="31" t="s">
        <v>353</v>
      </c>
      <c r="E117" s="13" t="s">
        <v>169</v>
      </c>
      <c r="F117" s="139">
        <v>25</v>
      </c>
      <c r="G117" s="217"/>
    </row>
    <row r="118" spans="1:15" s="3" customFormat="1" ht="31" x14ac:dyDescent="0.35">
      <c r="A118" s="216" t="s">
        <v>345</v>
      </c>
      <c r="B118" s="13" t="s">
        <v>346</v>
      </c>
      <c r="C118" s="31" t="s">
        <v>354</v>
      </c>
      <c r="D118" s="31" t="s">
        <v>353</v>
      </c>
      <c r="E118" s="13" t="s">
        <v>169</v>
      </c>
      <c r="F118" s="139">
        <v>5</v>
      </c>
      <c r="G118" s="217"/>
      <c r="K118" s="11"/>
      <c r="L118" s="11"/>
      <c r="M118" s="11"/>
      <c r="N118" s="11"/>
      <c r="O118" s="11"/>
    </row>
    <row r="119" spans="1:15" s="3" customFormat="1" ht="31" x14ac:dyDescent="0.35">
      <c r="A119" s="216" t="s">
        <v>345</v>
      </c>
      <c r="B119" s="13" t="s">
        <v>346</v>
      </c>
      <c r="C119" s="31" t="s">
        <v>355</v>
      </c>
      <c r="D119" s="31" t="s">
        <v>356</v>
      </c>
      <c r="E119" s="13" t="s">
        <v>169</v>
      </c>
      <c r="F119" s="139">
        <v>450</v>
      </c>
      <c r="G119" s="217"/>
      <c r="K119" s="11"/>
      <c r="L119" s="11"/>
      <c r="M119" s="11"/>
      <c r="N119" s="11"/>
      <c r="O119" s="11"/>
    </row>
    <row r="120" spans="1:15" s="3" customFormat="1" ht="31" x14ac:dyDescent="0.35">
      <c r="A120" s="216" t="s">
        <v>345</v>
      </c>
      <c r="B120" s="13" t="s">
        <v>346</v>
      </c>
      <c r="C120" s="31" t="s">
        <v>357</v>
      </c>
      <c r="D120" s="31" t="s">
        <v>356</v>
      </c>
      <c r="E120" s="13" t="s">
        <v>169</v>
      </c>
      <c r="F120" s="139">
        <v>1000</v>
      </c>
      <c r="G120" s="217"/>
      <c r="K120" s="11"/>
      <c r="L120" s="11"/>
      <c r="M120" s="11"/>
      <c r="N120" s="11"/>
      <c r="O120" s="11"/>
    </row>
    <row r="121" spans="1:15" s="3" customFormat="1" x14ac:dyDescent="0.35">
      <c r="A121" s="216" t="s">
        <v>358</v>
      </c>
      <c r="B121" s="13" t="s">
        <v>359</v>
      </c>
      <c r="C121" s="13" t="s">
        <v>360</v>
      </c>
      <c r="D121" s="13"/>
      <c r="E121" s="13" t="s">
        <v>169</v>
      </c>
      <c r="F121" s="139">
        <v>10</v>
      </c>
      <c r="G121" s="217"/>
      <c r="K121" s="11"/>
      <c r="L121" s="11"/>
      <c r="M121" s="11"/>
      <c r="N121" s="11"/>
      <c r="O121" s="11"/>
    </row>
    <row r="122" spans="1:15" s="3" customFormat="1" x14ac:dyDescent="0.35">
      <c r="A122" s="216" t="s">
        <v>358</v>
      </c>
      <c r="B122" s="13" t="s">
        <v>359</v>
      </c>
      <c r="C122" s="31" t="s">
        <v>361</v>
      </c>
      <c r="D122" s="13"/>
      <c r="E122" s="13" t="s">
        <v>362</v>
      </c>
      <c r="F122" s="139">
        <v>80</v>
      </c>
      <c r="G122" s="217"/>
      <c r="K122" s="11"/>
      <c r="L122" s="11"/>
      <c r="M122" s="11"/>
      <c r="N122" s="11"/>
      <c r="O122" s="11"/>
    </row>
    <row r="123" spans="1:15" s="3" customFormat="1" x14ac:dyDescent="0.35">
      <c r="A123" s="216" t="s">
        <v>358</v>
      </c>
      <c r="B123" s="13" t="s">
        <v>359</v>
      </c>
      <c r="C123" s="31" t="s">
        <v>363</v>
      </c>
      <c r="D123" s="13" t="s">
        <v>1034</v>
      </c>
      <c r="E123" s="13" t="s">
        <v>169</v>
      </c>
      <c r="F123" s="139">
        <v>12</v>
      </c>
      <c r="G123" s="217"/>
      <c r="K123" s="11"/>
      <c r="L123" s="11"/>
      <c r="M123" s="11"/>
      <c r="N123" s="11"/>
      <c r="O123" s="11"/>
    </row>
    <row r="124" spans="1:15" s="3" customFormat="1" ht="31" x14ac:dyDescent="0.35">
      <c r="A124" s="216" t="s">
        <v>358</v>
      </c>
      <c r="B124" s="13" t="s">
        <v>359</v>
      </c>
      <c r="C124" s="31" t="s">
        <v>364</v>
      </c>
      <c r="D124" s="13"/>
      <c r="E124" s="13" t="s">
        <v>362</v>
      </c>
      <c r="F124" s="139">
        <v>30</v>
      </c>
      <c r="G124" s="217"/>
      <c r="K124" s="11"/>
      <c r="L124" s="11"/>
      <c r="M124" s="11"/>
      <c r="N124" s="11"/>
      <c r="O124" s="11"/>
    </row>
    <row r="125" spans="1:15" s="3" customFormat="1" ht="31" x14ac:dyDescent="0.35">
      <c r="A125" s="216" t="s">
        <v>358</v>
      </c>
      <c r="B125" s="13" t="s">
        <v>359</v>
      </c>
      <c r="C125" s="13" t="s">
        <v>365</v>
      </c>
      <c r="D125" s="13"/>
      <c r="E125" s="13" t="s">
        <v>169</v>
      </c>
      <c r="F125" s="139">
        <v>25</v>
      </c>
      <c r="G125" s="217"/>
      <c r="K125" s="11"/>
      <c r="L125" s="11"/>
      <c r="M125" s="11"/>
      <c r="N125" s="11"/>
      <c r="O125" s="11"/>
    </row>
    <row r="126" spans="1:15" s="3" customFormat="1" ht="46.5" x14ac:dyDescent="0.35">
      <c r="A126" s="216" t="s">
        <v>358</v>
      </c>
      <c r="B126" s="13" t="s">
        <v>366</v>
      </c>
      <c r="C126" s="13" t="s">
        <v>367</v>
      </c>
      <c r="D126" s="13"/>
      <c r="E126" s="13" t="s">
        <v>169</v>
      </c>
      <c r="F126" s="139">
        <v>8</v>
      </c>
      <c r="G126" s="217"/>
      <c r="K126" s="11"/>
      <c r="L126" s="11"/>
      <c r="M126" s="11"/>
      <c r="N126" s="11"/>
      <c r="O126" s="11"/>
    </row>
    <row r="127" spans="1:15" s="3" customFormat="1" ht="46.5" x14ac:dyDescent="0.35">
      <c r="A127" s="216" t="s">
        <v>358</v>
      </c>
      <c r="B127" s="13" t="s">
        <v>366</v>
      </c>
      <c r="C127" s="13" t="s">
        <v>368</v>
      </c>
      <c r="D127" s="13"/>
      <c r="E127" s="13" t="s">
        <v>169</v>
      </c>
      <c r="F127" s="139">
        <v>10</v>
      </c>
      <c r="G127" s="217"/>
      <c r="K127" s="11"/>
      <c r="L127" s="11"/>
      <c r="M127" s="11"/>
      <c r="N127" s="11"/>
      <c r="O127" s="11"/>
    </row>
    <row r="128" spans="1:15" s="3" customFormat="1" ht="46.5" x14ac:dyDescent="0.35">
      <c r="A128" s="216" t="s">
        <v>358</v>
      </c>
      <c r="B128" s="13" t="s">
        <v>366</v>
      </c>
      <c r="C128" s="13" t="s">
        <v>369</v>
      </c>
      <c r="D128" s="13"/>
      <c r="E128" s="13" t="s">
        <v>169</v>
      </c>
      <c r="F128" s="139">
        <v>6</v>
      </c>
      <c r="G128" s="217"/>
      <c r="K128" s="11"/>
      <c r="L128" s="11"/>
      <c r="M128" s="11"/>
      <c r="N128" s="11"/>
      <c r="O128" s="11"/>
    </row>
    <row r="129" spans="1:15" s="3" customFormat="1" ht="31" x14ac:dyDescent="0.35">
      <c r="A129" s="216" t="s">
        <v>358</v>
      </c>
      <c r="B129" s="13" t="s">
        <v>370</v>
      </c>
      <c r="C129" s="13" t="s">
        <v>371</v>
      </c>
      <c r="D129" s="13"/>
      <c r="E129" s="13" t="s">
        <v>169</v>
      </c>
      <c r="F129" s="139">
        <v>5</v>
      </c>
      <c r="G129" s="217"/>
      <c r="K129" s="11"/>
      <c r="L129" s="11"/>
      <c r="M129" s="11"/>
      <c r="N129" s="11"/>
      <c r="O129" s="11"/>
    </row>
    <row r="130" spans="1:15" s="3" customFormat="1" ht="31" x14ac:dyDescent="0.35">
      <c r="A130" s="216" t="s">
        <v>358</v>
      </c>
      <c r="B130" s="13" t="s">
        <v>370</v>
      </c>
      <c r="C130" s="31" t="s">
        <v>372</v>
      </c>
      <c r="D130" s="31" t="s">
        <v>1034</v>
      </c>
      <c r="E130" s="13" t="s">
        <v>169</v>
      </c>
      <c r="F130" s="139"/>
      <c r="G130" s="217"/>
      <c r="K130" s="11"/>
      <c r="L130" s="11"/>
      <c r="M130" s="11"/>
      <c r="N130" s="11"/>
      <c r="O130" s="11"/>
    </row>
    <row r="131" spans="1:15" s="3" customFormat="1" ht="31" x14ac:dyDescent="0.35">
      <c r="A131" s="216" t="s">
        <v>358</v>
      </c>
      <c r="B131" s="13" t="s">
        <v>370</v>
      </c>
      <c r="C131" s="31" t="s">
        <v>373</v>
      </c>
      <c r="D131" s="31"/>
      <c r="E131" s="13" t="s">
        <v>362</v>
      </c>
      <c r="F131" s="139">
        <v>20</v>
      </c>
      <c r="G131" s="217"/>
      <c r="K131" s="11"/>
      <c r="L131" s="11"/>
      <c r="M131" s="11"/>
      <c r="N131" s="11"/>
      <c r="O131" s="11"/>
    </row>
    <row r="132" spans="1:15" s="3" customFormat="1" ht="46.5" x14ac:dyDescent="0.35">
      <c r="A132" s="216" t="s">
        <v>374</v>
      </c>
      <c r="B132" s="13" t="s">
        <v>375</v>
      </c>
      <c r="C132" s="31" t="s">
        <v>376</v>
      </c>
      <c r="D132" s="31"/>
      <c r="E132" s="13" t="s">
        <v>169</v>
      </c>
      <c r="F132" s="139">
        <v>6</v>
      </c>
      <c r="G132" s="217"/>
      <c r="K132" s="11"/>
      <c r="L132" s="11"/>
      <c r="M132" s="11"/>
      <c r="N132" s="11"/>
      <c r="O132" s="11"/>
    </row>
    <row r="133" spans="1:15" s="3" customFormat="1" ht="31" x14ac:dyDescent="0.35">
      <c r="A133" s="216" t="s">
        <v>377</v>
      </c>
      <c r="B133" s="13" t="s">
        <v>378</v>
      </c>
      <c r="C133" s="31" t="s">
        <v>379</v>
      </c>
      <c r="D133" s="31"/>
      <c r="E133" s="13" t="s">
        <v>169</v>
      </c>
      <c r="F133" s="139">
        <v>12</v>
      </c>
      <c r="G133" s="217"/>
      <c r="K133" s="11"/>
      <c r="L133" s="11"/>
      <c r="M133" s="11"/>
      <c r="N133" s="11"/>
      <c r="O133" s="11"/>
    </row>
    <row r="134" spans="1:15" s="3" customFormat="1" ht="31" x14ac:dyDescent="0.35">
      <c r="A134" s="216" t="s">
        <v>377</v>
      </c>
      <c r="B134" s="13" t="s">
        <v>378</v>
      </c>
      <c r="C134" s="31" t="s">
        <v>380</v>
      </c>
      <c r="D134" s="31"/>
      <c r="E134" s="13" t="s">
        <v>169</v>
      </c>
      <c r="F134" s="139">
        <v>1500</v>
      </c>
      <c r="G134" s="217"/>
      <c r="K134" s="11"/>
      <c r="L134" s="11"/>
      <c r="M134" s="11"/>
      <c r="N134" s="11"/>
      <c r="O134" s="11"/>
    </row>
    <row r="135" spans="1:15" s="3" customFormat="1" ht="31" x14ac:dyDescent="0.35">
      <c r="A135" s="216" t="s">
        <v>377</v>
      </c>
      <c r="B135" s="13" t="s">
        <v>378</v>
      </c>
      <c r="C135" s="31" t="s">
        <v>381</v>
      </c>
      <c r="D135" s="31"/>
      <c r="E135" s="13" t="s">
        <v>362</v>
      </c>
      <c r="F135" s="139">
        <v>50</v>
      </c>
      <c r="G135" s="217"/>
      <c r="K135" s="11"/>
      <c r="L135" s="11"/>
      <c r="M135" s="11"/>
      <c r="N135" s="11"/>
      <c r="O135" s="11"/>
    </row>
    <row r="136" spans="1:15" s="3" customFormat="1" ht="31" x14ac:dyDescent="0.35">
      <c r="A136" s="216" t="s">
        <v>377</v>
      </c>
      <c r="B136" s="13" t="s">
        <v>378</v>
      </c>
      <c r="C136" s="31" t="s">
        <v>382</v>
      </c>
      <c r="D136" s="31"/>
      <c r="E136" s="13" t="s">
        <v>362</v>
      </c>
      <c r="F136" s="139">
        <v>70</v>
      </c>
      <c r="G136" s="217"/>
      <c r="K136" s="11"/>
      <c r="L136" s="11"/>
      <c r="M136" s="11"/>
      <c r="N136" s="11"/>
      <c r="O136" s="11"/>
    </row>
    <row r="137" spans="1:15" s="3" customFormat="1" ht="31" x14ac:dyDescent="0.35">
      <c r="A137" s="216" t="s">
        <v>377</v>
      </c>
      <c r="B137" s="13" t="s">
        <v>378</v>
      </c>
      <c r="C137" s="31" t="s">
        <v>383</v>
      </c>
      <c r="D137" s="31"/>
      <c r="E137" s="13" t="s">
        <v>362</v>
      </c>
      <c r="F137" s="139">
        <v>50</v>
      </c>
      <c r="G137" s="217"/>
      <c r="K137" s="11"/>
      <c r="L137" s="11"/>
      <c r="M137" s="11"/>
      <c r="N137" s="11"/>
      <c r="O137" s="11"/>
    </row>
    <row r="138" spans="1:15" s="3" customFormat="1" ht="31" x14ac:dyDescent="0.35">
      <c r="A138" s="216" t="s">
        <v>377</v>
      </c>
      <c r="B138" s="13" t="s">
        <v>378</v>
      </c>
      <c r="C138" s="31" t="s">
        <v>384</v>
      </c>
      <c r="D138" s="31" t="s">
        <v>385</v>
      </c>
      <c r="E138" s="13" t="s">
        <v>169</v>
      </c>
      <c r="F138" s="139">
        <v>45</v>
      </c>
      <c r="G138" s="217"/>
      <c r="K138" s="11"/>
      <c r="L138" s="11"/>
      <c r="M138" s="11"/>
      <c r="N138" s="11"/>
      <c r="O138" s="11"/>
    </row>
    <row r="139" spans="1:15" s="3" customFormat="1" ht="46.5" x14ac:dyDescent="0.35">
      <c r="A139" s="216" t="s">
        <v>377</v>
      </c>
      <c r="B139" s="13" t="s">
        <v>378</v>
      </c>
      <c r="C139" s="31" t="s">
        <v>386</v>
      </c>
      <c r="D139" s="31" t="s">
        <v>385</v>
      </c>
      <c r="E139" s="13" t="s">
        <v>169</v>
      </c>
      <c r="F139" s="139">
        <v>35</v>
      </c>
      <c r="G139" s="217"/>
      <c r="K139" s="11"/>
      <c r="L139" s="11"/>
      <c r="M139" s="11"/>
      <c r="N139" s="11"/>
      <c r="O139" s="11"/>
    </row>
    <row r="140" spans="1:15" s="3" customFormat="1" ht="31" x14ac:dyDescent="0.35">
      <c r="A140" s="216" t="s">
        <v>377</v>
      </c>
      <c r="B140" s="13" t="s">
        <v>378</v>
      </c>
      <c r="C140" s="31" t="s">
        <v>387</v>
      </c>
      <c r="D140" s="31" t="s">
        <v>385</v>
      </c>
      <c r="E140" s="13" t="s">
        <v>169</v>
      </c>
      <c r="F140" s="139">
        <v>25</v>
      </c>
      <c r="G140" s="217"/>
      <c r="K140" s="11"/>
      <c r="L140" s="11"/>
      <c r="M140" s="11"/>
      <c r="N140" s="11"/>
      <c r="O140" s="11"/>
    </row>
    <row r="141" spans="1:15" s="3" customFormat="1" ht="31" x14ac:dyDescent="0.35">
      <c r="A141" s="216" t="s">
        <v>388</v>
      </c>
      <c r="B141" s="13" t="s">
        <v>389</v>
      </c>
      <c r="C141" s="31" t="s">
        <v>390</v>
      </c>
      <c r="D141" s="31" t="s">
        <v>391</v>
      </c>
      <c r="E141" s="13" t="s">
        <v>169</v>
      </c>
      <c r="F141" s="139">
        <v>12</v>
      </c>
      <c r="G141" s="217"/>
      <c r="K141" s="11"/>
      <c r="L141" s="11"/>
      <c r="M141" s="11"/>
      <c r="N141" s="11"/>
      <c r="O141" s="11"/>
    </row>
    <row r="142" spans="1:15" s="3" customFormat="1" ht="31" x14ac:dyDescent="0.35">
      <c r="A142" s="216" t="s">
        <v>392</v>
      </c>
      <c r="B142" s="30" t="s">
        <v>393</v>
      </c>
      <c r="C142" s="31" t="s">
        <v>394</v>
      </c>
      <c r="D142" s="30"/>
      <c r="E142" s="13" t="s">
        <v>169</v>
      </c>
      <c r="F142" s="138">
        <v>15</v>
      </c>
      <c r="G142" s="217"/>
      <c r="K142" s="11"/>
      <c r="L142" s="11"/>
      <c r="M142" s="11"/>
      <c r="N142" s="11"/>
      <c r="O142" s="11"/>
    </row>
    <row r="143" spans="1:15" s="3" customFormat="1" ht="31" x14ac:dyDescent="0.35">
      <c r="A143" s="216" t="s">
        <v>395</v>
      </c>
      <c r="B143" s="13" t="s">
        <v>396</v>
      </c>
      <c r="C143" s="31" t="s">
        <v>397</v>
      </c>
      <c r="D143" s="13" t="s">
        <v>398</v>
      </c>
      <c r="E143" s="13" t="s">
        <v>169</v>
      </c>
      <c r="F143" s="139">
        <v>145</v>
      </c>
      <c r="G143" s="217"/>
      <c r="K143" s="11"/>
      <c r="L143" s="11"/>
      <c r="M143" s="11"/>
      <c r="N143" s="11"/>
      <c r="O143" s="11"/>
    </row>
    <row r="144" spans="1:15" s="3" customFormat="1" ht="31" x14ac:dyDescent="0.35">
      <c r="A144" s="216" t="s">
        <v>399</v>
      </c>
      <c r="B144" s="30" t="s">
        <v>400</v>
      </c>
      <c r="C144" s="31" t="s">
        <v>401</v>
      </c>
      <c r="D144" s="30" t="s">
        <v>402</v>
      </c>
      <c r="E144" s="13" t="s">
        <v>169</v>
      </c>
      <c r="F144" s="138">
        <v>12</v>
      </c>
      <c r="G144" s="217"/>
      <c r="K144" s="11"/>
      <c r="L144" s="11"/>
      <c r="M144" s="11"/>
      <c r="N144" s="11"/>
      <c r="O144" s="11"/>
    </row>
    <row r="145" spans="1:15" s="3" customFormat="1" x14ac:dyDescent="0.35">
      <c r="A145" s="221" t="s">
        <v>399</v>
      </c>
      <c r="B145" s="222" t="s">
        <v>400</v>
      </c>
      <c r="C145" s="223" t="s">
        <v>403</v>
      </c>
      <c r="D145" s="222" t="s">
        <v>404</v>
      </c>
      <c r="E145" s="222" t="s">
        <v>169</v>
      </c>
      <c r="F145" s="224">
        <v>50000</v>
      </c>
      <c r="G145" s="225"/>
      <c r="K145" s="11"/>
      <c r="L145" s="11"/>
      <c r="M145" s="11"/>
      <c r="N145" s="11"/>
      <c r="O145" s="11"/>
    </row>
  </sheetData>
  <pageMargins left="0.7" right="0.7" top="0.75" bottom="0.75" header="0.3" footer="0.3"/>
  <pageSetup orientation="portrait"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82AA"/>
    <outlinePr summaryBelow="0"/>
  </sheetPr>
  <dimension ref="A1:F239"/>
  <sheetViews>
    <sheetView zoomScaleNormal="100" workbookViewId="0">
      <selection activeCell="A3" sqref="A3:F3"/>
    </sheetView>
  </sheetViews>
  <sheetFormatPr defaultColWidth="8.6328125" defaultRowHeight="15.5" outlineLevelRow="1" x14ac:dyDescent="0.35"/>
  <cols>
    <col min="1" max="1" width="91.6328125" style="11" customWidth="1"/>
    <col min="2" max="2" width="21.08984375" style="37" customWidth="1"/>
    <col min="3" max="3" width="22.453125" style="37" customWidth="1"/>
    <col min="4" max="4" width="17.36328125" style="81" customWidth="1"/>
    <col min="5" max="5" width="24.54296875" style="37" customWidth="1"/>
    <col min="6" max="6" width="74.54296875" style="141" customWidth="1"/>
    <col min="7" max="16384" width="8.6328125" style="3"/>
  </cols>
  <sheetData>
    <row r="1" spans="1:6" x14ac:dyDescent="0.35">
      <c r="A1" s="187" t="s">
        <v>534</v>
      </c>
    </row>
    <row r="3" spans="1:6" s="65" customFormat="1" ht="30" x14ac:dyDescent="0.35">
      <c r="A3" s="273" t="s">
        <v>535</v>
      </c>
      <c r="B3" s="274" t="s">
        <v>536</v>
      </c>
      <c r="C3" s="274" t="s">
        <v>537</v>
      </c>
      <c r="D3" s="282" t="s">
        <v>538</v>
      </c>
      <c r="E3" s="274" t="s">
        <v>539</v>
      </c>
      <c r="F3" s="283" t="s">
        <v>409</v>
      </c>
    </row>
    <row r="4" spans="1:6" x14ac:dyDescent="0.35">
      <c r="A4" s="226" t="s">
        <v>154</v>
      </c>
      <c r="B4" s="46"/>
      <c r="C4" s="46"/>
      <c r="D4" s="82"/>
      <c r="E4" s="46"/>
      <c r="F4" s="142"/>
    </row>
    <row r="5" spans="1:6" x14ac:dyDescent="0.35">
      <c r="A5" s="226" t="s">
        <v>155</v>
      </c>
      <c r="B5" s="46"/>
      <c r="C5" s="46"/>
      <c r="D5" s="82"/>
      <c r="E5" s="46"/>
      <c r="F5" s="143"/>
    </row>
    <row r="6" spans="1:6" outlineLevel="1" collapsed="1" x14ac:dyDescent="0.35">
      <c r="A6" s="227" t="s">
        <v>540</v>
      </c>
      <c r="B6" s="38" t="s">
        <v>536</v>
      </c>
      <c r="C6" s="38" t="s">
        <v>537</v>
      </c>
      <c r="D6" s="83"/>
      <c r="E6" s="84" t="s">
        <v>541</v>
      </c>
      <c r="F6" s="50"/>
    </row>
    <row r="7" spans="1:6" outlineLevel="1" x14ac:dyDescent="0.35">
      <c r="A7" s="227" t="s">
        <v>542</v>
      </c>
      <c r="B7" s="44">
        <v>45168</v>
      </c>
      <c r="C7" s="44">
        <v>45189</v>
      </c>
      <c r="D7" s="83"/>
      <c r="E7" s="84" t="s">
        <v>541</v>
      </c>
      <c r="F7" s="50"/>
    </row>
    <row r="8" spans="1:6" outlineLevel="1" x14ac:dyDescent="0.35">
      <c r="A8" s="227" t="s">
        <v>543</v>
      </c>
      <c r="B8" s="64">
        <v>45168.069444444445</v>
      </c>
      <c r="C8" s="64">
        <v>45189.97152777778</v>
      </c>
      <c r="D8" s="83"/>
      <c r="E8" s="84" t="s">
        <v>541</v>
      </c>
      <c r="F8" s="50"/>
    </row>
    <row r="9" spans="1:6" outlineLevel="1" x14ac:dyDescent="0.35">
      <c r="A9" s="227" t="s">
        <v>544</v>
      </c>
      <c r="B9" s="44">
        <v>45169</v>
      </c>
      <c r="C9" s="44">
        <v>45190</v>
      </c>
      <c r="D9" s="83"/>
      <c r="E9" s="84" t="s">
        <v>541</v>
      </c>
      <c r="F9" s="50"/>
    </row>
    <row r="10" spans="1:6" outlineLevel="1" x14ac:dyDescent="0.35">
      <c r="A10" s="227" t="s">
        <v>545</v>
      </c>
      <c r="B10" s="127">
        <v>45169.48541666667</v>
      </c>
      <c r="C10" s="64">
        <v>45190.711805555555</v>
      </c>
      <c r="D10" s="83"/>
      <c r="E10" s="84" t="s">
        <v>541</v>
      </c>
      <c r="F10" s="50"/>
    </row>
    <row r="11" spans="1:6" outlineLevel="1" x14ac:dyDescent="0.35">
      <c r="A11" s="227" t="s">
        <v>546</v>
      </c>
      <c r="B11" s="123">
        <f>(B10-B8)*24</f>
        <v>33.983333333395422</v>
      </c>
      <c r="C11" s="123">
        <f>(C10-C8)*24</f>
        <v>17.766666666604578</v>
      </c>
      <c r="D11" s="83"/>
      <c r="E11" s="116">
        <f>SUM(B11:C11)</f>
        <v>51.75</v>
      </c>
      <c r="F11" s="144"/>
    </row>
    <row r="12" spans="1:6" outlineLevel="1" x14ac:dyDescent="0.35">
      <c r="A12" s="227" t="s">
        <v>547</v>
      </c>
      <c r="B12" s="123">
        <f>B10-B8</f>
        <v>1.4159722222248092</v>
      </c>
      <c r="C12" s="123">
        <f>C10-C8</f>
        <v>0.74027777777519077</v>
      </c>
      <c r="D12" s="83"/>
      <c r="E12" s="116">
        <f>SUM(B12:C12)</f>
        <v>2.15625</v>
      </c>
      <c r="F12" s="145"/>
    </row>
    <row r="13" spans="1:6" ht="77.5" outlineLevel="1" x14ac:dyDescent="0.35">
      <c r="A13" s="227" t="s">
        <v>548</v>
      </c>
      <c r="B13" s="169">
        <v>8445</v>
      </c>
      <c r="C13" s="169">
        <v>5355</v>
      </c>
      <c r="D13" s="168"/>
      <c r="E13" s="169">
        <f t="shared" ref="E13:E20" si="0">SUM(B13:C13)</f>
        <v>13800</v>
      </c>
      <c r="F13" s="13" t="s">
        <v>1027</v>
      </c>
    </row>
    <row r="14" spans="1:6" ht="31" outlineLevel="1" x14ac:dyDescent="0.35">
      <c r="A14" s="227" t="s">
        <v>550</v>
      </c>
      <c r="B14" s="169">
        <v>4527</v>
      </c>
      <c r="C14" s="169">
        <v>4187</v>
      </c>
      <c r="D14" s="168"/>
      <c r="E14" s="169">
        <f t="shared" si="0"/>
        <v>8714</v>
      </c>
      <c r="F14" s="13" t="s">
        <v>549</v>
      </c>
    </row>
    <row r="15" spans="1:6" ht="31" outlineLevel="1" x14ac:dyDescent="0.35">
      <c r="A15" s="227" t="s">
        <v>551</v>
      </c>
      <c r="B15" s="169">
        <v>3928</v>
      </c>
      <c r="C15" s="169">
        <v>1171</v>
      </c>
      <c r="D15" s="168"/>
      <c r="E15" s="169">
        <f t="shared" si="0"/>
        <v>5099</v>
      </c>
      <c r="F15" s="13" t="s">
        <v>1028</v>
      </c>
    </row>
    <row r="16" spans="1:6" ht="31" outlineLevel="1" x14ac:dyDescent="0.35">
      <c r="A16" s="227" t="s">
        <v>552</v>
      </c>
      <c r="B16" s="169">
        <v>3311</v>
      </c>
      <c r="C16" s="169">
        <v>1118</v>
      </c>
      <c r="D16" s="168"/>
      <c r="E16" s="169">
        <f t="shared" si="0"/>
        <v>4429</v>
      </c>
      <c r="F16" s="13" t="s">
        <v>1028</v>
      </c>
    </row>
    <row r="17" spans="1:6" ht="31" outlineLevel="1" x14ac:dyDescent="0.35">
      <c r="A17" s="227" t="s">
        <v>554</v>
      </c>
      <c r="B17" s="38">
        <v>324</v>
      </c>
      <c r="C17" s="38">
        <v>127</v>
      </c>
      <c r="D17" s="83"/>
      <c r="E17" s="77">
        <f t="shared" si="0"/>
        <v>451</v>
      </c>
      <c r="F17" s="13" t="s">
        <v>1028</v>
      </c>
    </row>
    <row r="18" spans="1:6" ht="31" outlineLevel="1" x14ac:dyDescent="0.35">
      <c r="A18" s="227" t="s">
        <v>555</v>
      </c>
      <c r="B18" s="38">
        <v>291</v>
      </c>
      <c r="C18" s="38">
        <v>126</v>
      </c>
      <c r="D18" s="83"/>
      <c r="E18" s="77">
        <f t="shared" si="0"/>
        <v>417</v>
      </c>
      <c r="F18" s="13" t="s">
        <v>1028</v>
      </c>
    </row>
    <row r="19" spans="1:6" ht="31" outlineLevel="1" x14ac:dyDescent="0.35">
      <c r="A19" s="227" t="s">
        <v>556</v>
      </c>
      <c r="B19" s="38">
        <v>241</v>
      </c>
      <c r="C19" s="38">
        <v>90</v>
      </c>
      <c r="D19" s="83"/>
      <c r="E19" s="77">
        <f t="shared" si="0"/>
        <v>331</v>
      </c>
      <c r="F19" s="13" t="s">
        <v>1028</v>
      </c>
    </row>
    <row r="20" spans="1:6" ht="31" outlineLevel="1" x14ac:dyDescent="0.35">
      <c r="A20" s="227" t="s">
        <v>557</v>
      </c>
      <c r="B20" s="77">
        <v>1077</v>
      </c>
      <c r="C20" s="38">
        <v>444</v>
      </c>
      <c r="D20" s="83"/>
      <c r="E20" s="77">
        <f t="shared" si="0"/>
        <v>1521</v>
      </c>
      <c r="F20" s="13" t="s">
        <v>1028</v>
      </c>
    </row>
    <row r="21" spans="1:6" ht="127" customHeight="1" outlineLevel="1" x14ac:dyDescent="0.35">
      <c r="A21" s="227" t="s">
        <v>558</v>
      </c>
      <c r="B21" s="38" t="s">
        <v>541</v>
      </c>
      <c r="C21" s="38" t="s">
        <v>541</v>
      </c>
      <c r="D21" s="83"/>
      <c r="E21" s="38" t="s">
        <v>541</v>
      </c>
      <c r="F21" s="13" t="s">
        <v>1031</v>
      </c>
    </row>
    <row r="22" spans="1:6" ht="31" outlineLevel="1" x14ac:dyDescent="0.35">
      <c r="A22" s="227" t="s">
        <v>559</v>
      </c>
      <c r="B22" s="38">
        <v>0</v>
      </c>
      <c r="C22" s="38">
        <v>0</v>
      </c>
      <c r="D22" s="83"/>
      <c r="E22" s="38">
        <v>0</v>
      </c>
      <c r="F22" s="13" t="s">
        <v>1028</v>
      </c>
    </row>
    <row r="23" spans="1:6" ht="31" outlineLevel="1" x14ac:dyDescent="0.35">
      <c r="A23" s="227" t="s">
        <v>560</v>
      </c>
      <c r="B23" s="77">
        <v>1052</v>
      </c>
      <c r="C23" s="38">
        <v>455</v>
      </c>
      <c r="D23" s="83"/>
      <c r="E23" s="77">
        <f>SUM(B23:C23)</f>
        <v>1507</v>
      </c>
      <c r="F23" s="13" t="s">
        <v>1028</v>
      </c>
    </row>
    <row r="24" spans="1:6" ht="31" outlineLevel="1" x14ac:dyDescent="0.35">
      <c r="A24" s="227" t="s">
        <v>561</v>
      </c>
      <c r="B24" s="38">
        <v>7</v>
      </c>
      <c r="C24" s="38">
        <v>3</v>
      </c>
      <c r="D24" s="83"/>
      <c r="E24" s="38">
        <v>10</v>
      </c>
      <c r="F24" s="13" t="s">
        <v>1029</v>
      </c>
    </row>
    <row r="25" spans="1:6" ht="31" outlineLevel="1" collapsed="1" x14ac:dyDescent="0.35">
      <c r="A25" s="227" t="s">
        <v>562</v>
      </c>
      <c r="B25" s="38">
        <v>2</v>
      </c>
      <c r="C25" s="38">
        <v>0</v>
      </c>
      <c r="D25" s="83"/>
      <c r="E25" s="38">
        <v>2</v>
      </c>
      <c r="F25" s="13" t="s">
        <v>1030</v>
      </c>
    </row>
    <row r="26" spans="1:6" ht="31" outlineLevel="1" x14ac:dyDescent="0.35">
      <c r="A26" s="227" t="s">
        <v>563</v>
      </c>
      <c r="B26" s="167">
        <v>135</v>
      </c>
      <c r="C26" s="167">
        <v>41</v>
      </c>
      <c r="D26" s="168"/>
      <c r="E26" s="169">
        <f>SUM(B26:C26)</f>
        <v>176</v>
      </c>
      <c r="F26" s="13" t="s">
        <v>553</v>
      </c>
    </row>
    <row r="27" spans="1:6" outlineLevel="1" x14ac:dyDescent="0.35">
      <c r="A27" s="227" t="s">
        <v>564</v>
      </c>
      <c r="B27" s="38">
        <v>2</v>
      </c>
      <c r="C27" s="38">
        <v>0</v>
      </c>
      <c r="D27" s="83"/>
      <c r="E27" s="38">
        <v>2</v>
      </c>
      <c r="F27" s="145"/>
    </row>
    <row r="28" spans="1:6" outlineLevel="1" x14ac:dyDescent="0.35">
      <c r="A28" s="227" t="s">
        <v>565</v>
      </c>
      <c r="B28" s="38">
        <v>0</v>
      </c>
      <c r="C28" s="38">
        <v>0</v>
      </c>
      <c r="D28" s="83"/>
      <c r="E28" s="38">
        <v>0</v>
      </c>
      <c r="F28" s="145"/>
    </row>
    <row r="29" spans="1:6" outlineLevel="1" x14ac:dyDescent="0.35">
      <c r="A29" s="227" t="s">
        <v>566</v>
      </c>
      <c r="B29" s="116">
        <v>28.1</v>
      </c>
      <c r="C29" s="116">
        <v>0</v>
      </c>
      <c r="D29" s="83"/>
      <c r="E29" s="38">
        <v>28.1</v>
      </c>
      <c r="F29" s="145"/>
    </row>
    <row r="30" spans="1:6" ht="31" outlineLevel="1" x14ac:dyDescent="0.35">
      <c r="A30" s="227" t="s">
        <v>567</v>
      </c>
      <c r="B30" s="38">
        <v>18</v>
      </c>
      <c r="C30" s="38">
        <v>6</v>
      </c>
      <c r="D30" s="83"/>
      <c r="E30" s="77">
        <f>SUM(B30:C30)</f>
        <v>24</v>
      </c>
      <c r="F30" s="13" t="s">
        <v>1032</v>
      </c>
    </row>
    <row r="31" spans="1:6" ht="31" outlineLevel="1" x14ac:dyDescent="0.35">
      <c r="A31" s="227" t="s">
        <v>568</v>
      </c>
      <c r="B31" s="124">
        <v>693.27</v>
      </c>
      <c r="C31" s="124">
        <v>157</v>
      </c>
      <c r="D31" s="83"/>
      <c r="E31" s="38">
        <f>SUM(B31,C31)</f>
        <v>850.27</v>
      </c>
      <c r="F31" s="13" t="s">
        <v>1032</v>
      </c>
    </row>
    <row r="32" spans="1:6" ht="46.5" outlineLevel="1" x14ac:dyDescent="0.35">
      <c r="A32" s="227" t="s">
        <v>569</v>
      </c>
      <c r="B32" s="38" t="s">
        <v>541</v>
      </c>
      <c r="C32" s="38" t="s">
        <v>541</v>
      </c>
      <c r="D32" s="83"/>
      <c r="E32" s="38" t="s">
        <v>541</v>
      </c>
      <c r="F32" s="13" t="s">
        <v>1033</v>
      </c>
    </row>
    <row r="33" spans="1:6" ht="31" outlineLevel="1" x14ac:dyDescent="0.35">
      <c r="A33" s="227" t="s">
        <v>570</v>
      </c>
      <c r="B33" s="38">
        <v>0</v>
      </c>
      <c r="C33" s="38">
        <v>0</v>
      </c>
      <c r="D33" s="83"/>
      <c r="E33" s="38">
        <f>SUM(B33:C33)</f>
        <v>0</v>
      </c>
      <c r="F33" s="15" t="s">
        <v>571</v>
      </c>
    </row>
    <row r="34" spans="1:6" ht="64.5" customHeight="1" outlineLevel="1" x14ac:dyDescent="0.35">
      <c r="A34" s="227" t="s">
        <v>572</v>
      </c>
      <c r="B34" s="38" t="s">
        <v>541</v>
      </c>
      <c r="C34" s="38" t="s">
        <v>541</v>
      </c>
      <c r="D34" s="83"/>
      <c r="E34" s="38" t="s">
        <v>541</v>
      </c>
      <c r="F34" s="13" t="s">
        <v>1037</v>
      </c>
    </row>
    <row r="35" spans="1:6" ht="31" outlineLevel="1" x14ac:dyDescent="0.35">
      <c r="A35" s="227" t="s">
        <v>573</v>
      </c>
      <c r="B35" s="38">
        <v>0</v>
      </c>
      <c r="C35" s="38">
        <v>0</v>
      </c>
      <c r="D35" s="83"/>
      <c r="E35" s="77">
        <f>SUM(B35:C35)</f>
        <v>0</v>
      </c>
      <c r="F35" s="145"/>
    </row>
    <row r="36" spans="1:6" outlineLevel="1" x14ac:dyDescent="0.35">
      <c r="A36" s="227" t="s">
        <v>207</v>
      </c>
      <c r="B36" s="38">
        <v>1</v>
      </c>
      <c r="C36" s="38">
        <v>1</v>
      </c>
      <c r="D36" s="83"/>
      <c r="E36" s="77">
        <f>SUM(B36:C36)</f>
        <v>2</v>
      </c>
      <c r="F36" s="145"/>
    </row>
    <row r="37" spans="1:6" outlineLevel="1" collapsed="1" x14ac:dyDescent="0.35">
      <c r="A37" s="227" t="s">
        <v>209</v>
      </c>
      <c r="B37" s="38">
        <v>0</v>
      </c>
      <c r="C37" s="38">
        <v>0</v>
      </c>
      <c r="D37" s="83"/>
      <c r="E37" s="77">
        <f>SUM(B37:C37)</f>
        <v>0</v>
      </c>
      <c r="F37" s="145"/>
    </row>
    <row r="38" spans="1:6" x14ac:dyDescent="0.35">
      <c r="A38" s="226" t="s">
        <v>211</v>
      </c>
      <c r="B38" s="46"/>
      <c r="C38" s="46"/>
      <c r="D38" s="82"/>
      <c r="E38" s="46"/>
      <c r="F38" s="142"/>
    </row>
    <row r="39" spans="1:6" x14ac:dyDescent="0.35">
      <c r="A39" s="226" t="s">
        <v>212</v>
      </c>
      <c r="B39" s="46"/>
      <c r="C39" s="46"/>
      <c r="D39" s="82"/>
      <c r="E39" s="46"/>
      <c r="F39" s="142"/>
    </row>
    <row r="40" spans="1:6" outlineLevel="1" x14ac:dyDescent="0.35">
      <c r="A40" s="227" t="s">
        <v>574</v>
      </c>
      <c r="B40" s="38">
        <v>0</v>
      </c>
      <c r="C40" s="38">
        <v>0</v>
      </c>
      <c r="D40" s="83"/>
      <c r="E40" s="77">
        <f>SUM(B40:C40)</f>
        <v>0</v>
      </c>
      <c r="F40" s="145"/>
    </row>
    <row r="41" spans="1:6" outlineLevel="1" x14ac:dyDescent="0.35">
      <c r="A41" s="227" t="s">
        <v>575</v>
      </c>
      <c r="B41" s="38">
        <v>0</v>
      </c>
      <c r="C41" s="38">
        <v>0</v>
      </c>
      <c r="D41" s="83"/>
      <c r="E41" s="77">
        <f>SUM(B41:C41)</f>
        <v>0</v>
      </c>
      <c r="F41" s="145"/>
    </row>
    <row r="42" spans="1:6" collapsed="1" x14ac:dyDescent="0.35">
      <c r="A42" s="226" t="s">
        <v>217</v>
      </c>
      <c r="B42" s="46"/>
      <c r="C42" s="46"/>
      <c r="D42" s="82"/>
      <c r="E42" s="46"/>
      <c r="F42" s="142"/>
    </row>
    <row r="43" spans="1:6" x14ac:dyDescent="0.35">
      <c r="A43" s="226" t="s">
        <v>218</v>
      </c>
      <c r="B43" s="46"/>
      <c r="C43" s="46"/>
      <c r="D43" s="82"/>
      <c r="E43" s="46"/>
      <c r="F43" s="142"/>
    </row>
    <row r="44" spans="1:6" ht="46.5" outlineLevel="1" x14ac:dyDescent="0.35">
      <c r="A44" s="227" t="s">
        <v>576</v>
      </c>
      <c r="B44" s="38" t="s">
        <v>541</v>
      </c>
      <c r="C44" s="38" t="s">
        <v>541</v>
      </c>
      <c r="D44" s="83"/>
      <c r="E44" s="38">
        <v>365</v>
      </c>
      <c r="F44" s="13" t="s">
        <v>1038</v>
      </c>
    </row>
    <row r="45" spans="1:6" ht="31" outlineLevel="1" x14ac:dyDescent="0.35">
      <c r="A45" s="227" t="s">
        <v>577</v>
      </c>
      <c r="B45" s="38">
        <v>64.83</v>
      </c>
      <c r="C45" s="38">
        <v>71.650000000000006</v>
      </c>
      <c r="D45" s="83"/>
      <c r="E45" s="38" t="s">
        <v>541</v>
      </c>
      <c r="F45" s="13" t="s">
        <v>578</v>
      </c>
    </row>
    <row r="46" spans="1:6" outlineLevel="1" x14ac:dyDescent="0.35">
      <c r="A46" s="227" t="s">
        <v>579</v>
      </c>
      <c r="B46" s="38">
        <v>3</v>
      </c>
      <c r="C46" s="38">
        <v>4</v>
      </c>
      <c r="D46" s="83"/>
      <c r="E46" s="77">
        <f t="shared" ref="E46:E52" si="1">SUM(B46:C46)</f>
        <v>7</v>
      </c>
      <c r="F46" s="145"/>
    </row>
    <row r="47" spans="1:6" outlineLevel="1" x14ac:dyDescent="0.35">
      <c r="A47" s="227" t="s">
        <v>580</v>
      </c>
      <c r="B47" s="38">
        <v>3</v>
      </c>
      <c r="C47" s="38">
        <v>4</v>
      </c>
      <c r="D47" s="83"/>
      <c r="E47" s="77">
        <f t="shared" si="1"/>
        <v>7</v>
      </c>
      <c r="F47" s="145"/>
    </row>
    <row r="48" spans="1:6" outlineLevel="1" x14ac:dyDescent="0.35">
      <c r="A48" s="227" t="s">
        <v>581</v>
      </c>
      <c r="B48" s="38">
        <v>3</v>
      </c>
      <c r="C48" s="38">
        <v>4</v>
      </c>
      <c r="D48" s="83"/>
      <c r="E48" s="77">
        <f t="shared" si="1"/>
        <v>7</v>
      </c>
      <c r="F48" s="145"/>
    </row>
    <row r="49" spans="1:6" outlineLevel="1" x14ac:dyDescent="0.35">
      <c r="A49" s="227" t="s">
        <v>582</v>
      </c>
      <c r="B49" s="38">
        <v>15</v>
      </c>
      <c r="C49" s="38">
        <v>14</v>
      </c>
      <c r="D49" s="83"/>
      <c r="E49" s="77">
        <f t="shared" si="1"/>
        <v>29</v>
      </c>
      <c r="F49" s="145"/>
    </row>
    <row r="50" spans="1:6" outlineLevel="1" x14ac:dyDescent="0.35">
      <c r="A50" s="227" t="s">
        <v>583</v>
      </c>
      <c r="B50" s="38">
        <v>4</v>
      </c>
      <c r="C50" s="38">
        <v>9</v>
      </c>
      <c r="D50" s="83"/>
      <c r="E50" s="77">
        <f t="shared" si="1"/>
        <v>13</v>
      </c>
      <c r="F50" s="13"/>
    </row>
    <row r="51" spans="1:6" outlineLevel="1" collapsed="1" x14ac:dyDescent="0.35">
      <c r="A51" s="227" t="s">
        <v>584</v>
      </c>
      <c r="B51" s="38">
        <v>0</v>
      </c>
      <c r="C51" s="38">
        <v>0</v>
      </c>
      <c r="D51" s="83"/>
      <c r="E51" s="77">
        <f t="shared" si="1"/>
        <v>0</v>
      </c>
      <c r="F51" s="145"/>
    </row>
    <row r="52" spans="1:6" outlineLevel="1" x14ac:dyDescent="0.35">
      <c r="A52" s="227" t="s">
        <v>585</v>
      </c>
      <c r="B52" s="38">
        <v>5</v>
      </c>
      <c r="C52" s="38">
        <v>4</v>
      </c>
      <c r="D52" s="83"/>
      <c r="E52" s="38">
        <f t="shared" si="1"/>
        <v>9</v>
      </c>
      <c r="F52" s="13"/>
    </row>
    <row r="53" spans="1:6" x14ac:dyDescent="0.35">
      <c r="A53" s="226" t="s">
        <v>230</v>
      </c>
      <c r="B53" s="46"/>
      <c r="C53" s="46"/>
      <c r="D53" s="82"/>
      <c r="E53" s="46"/>
      <c r="F53" s="142"/>
    </row>
    <row r="54" spans="1:6" outlineLevel="1" x14ac:dyDescent="0.35">
      <c r="A54" s="227" t="s">
        <v>586</v>
      </c>
      <c r="B54" s="38">
        <v>1</v>
      </c>
      <c r="C54" s="38">
        <v>1</v>
      </c>
      <c r="D54" s="83"/>
      <c r="E54" s="77">
        <v>2</v>
      </c>
      <c r="F54" s="145" t="s">
        <v>587</v>
      </c>
    </row>
    <row r="55" spans="1:6" x14ac:dyDescent="0.35">
      <c r="A55" s="226" t="s">
        <v>233</v>
      </c>
      <c r="B55" s="46"/>
      <c r="C55" s="46"/>
      <c r="D55" s="82"/>
      <c r="E55" s="46"/>
      <c r="F55" s="142"/>
    </row>
    <row r="56" spans="1:6" outlineLevel="1" x14ac:dyDescent="0.35">
      <c r="A56" s="227" t="s">
        <v>588</v>
      </c>
      <c r="B56" s="38">
        <v>0</v>
      </c>
      <c r="C56" s="38">
        <v>0</v>
      </c>
      <c r="D56" s="83"/>
      <c r="E56" s="77">
        <v>0</v>
      </c>
      <c r="F56" s="145" t="s">
        <v>587</v>
      </c>
    </row>
    <row r="57" spans="1:6" outlineLevel="1" x14ac:dyDescent="0.35">
      <c r="A57" s="227" t="s">
        <v>589</v>
      </c>
      <c r="B57" s="38">
        <v>1</v>
      </c>
      <c r="C57" s="38">
        <v>1</v>
      </c>
      <c r="D57" s="83"/>
      <c r="E57" s="77">
        <v>2</v>
      </c>
      <c r="F57" s="145" t="s">
        <v>587</v>
      </c>
    </row>
    <row r="58" spans="1:6" outlineLevel="1" x14ac:dyDescent="0.35">
      <c r="A58" s="227" t="s">
        <v>590</v>
      </c>
      <c r="B58" s="38">
        <v>94</v>
      </c>
      <c r="C58" s="38">
        <v>94</v>
      </c>
      <c r="D58" s="83"/>
      <c r="E58" s="77">
        <f>SUM(B58:C58)</f>
        <v>188</v>
      </c>
      <c r="F58" s="145" t="s">
        <v>587</v>
      </c>
    </row>
    <row r="59" spans="1:6" x14ac:dyDescent="0.35">
      <c r="A59" s="226" t="s">
        <v>237</v>
      </c>
      <c r="B59" s="46"/>
      <c r="C59" s="46"/>
      <c r="D59" s="82"/>
      <c r="E59" s="46"/>
      <c r="F59" s="142"/>
    </row>
    <row r="60" spans="1:6" ht="21" customHeight="1" outlineLevel="1" x14ac:dyDescent="0.35">
      <c r="A60" s="227" t="s">
        <v>591</v>
      </c>
      <c r="B60" s="37" t="s">
        <v>541</v>
      </c>
      <c r="C60" s="38" t="s">
        <v>541</v>
      </c>
      <c r="D60" s="83"/>
      <c r="E60" s="38">
        <v>260</v>
      </c>
      <c r="F60" s="13" t="s">
        <v>592</v>
      </c>
    </row>
    <row r="61" spans="1:6" ht="23.5" customHeight="1" outlineLevel="1" x14ac:dyDescent="0.35">
      <c r="A61" s="227" t="s">
        <v>593</v>
      </c>
      <c r="B61" s="77" t="s">
        <v>541</v>
      </c>
      <c r="C61" s="38" t="s">
        <v>541</v>
      </c>
      <c r="D61" s="83"/>
      <c r="E61" s="77">
        <v>11438</v>
      </c>
      <c r="F61" s="13" t="s">
        <v>592</v>
      </c>
    </row>
    <row r="62" spans="1:6" x14ac:dyDescent="0.35">
      <c r="A62" s="226" t="s">
        <v>594</v>
      </c>
      <c r="B62" s="46"/>
      <c r="C62" s="46"/>
      <c r="D62" s="82"/>
      <c r="E62" s="46"/>
      <c r="F62" s="142"/>
    </row>
    <row r="63" spans="1:6" outlineLevel="1" x14ac:dyDescent="0.35">
      <c r="A63" s="227" t="s">
        <v>595</v>
      </c>
      <c r="B63" s="38" t="s">
        <v>541</v>
      </c>
      <c r="C63" s="38" t="s">
        <v>541</v>
      </c>
      <c r="D63" s="83"/>
      <c r="E63" s="38">
        <v>1</v>
      </c>
      <c r="F63" s="145" t="s">
        <v>596</v>
      </c>
    </row>
    <row r="64" spans="1:6" outlineLevel="1" x14ac:dyDescent="0.35">
      <c r="A64" s="227" t="s">
        <v>597</v>
      </c>
      <c r="B64" s="38" t="s">
        <v>541</v>
      </c>
      <c r="C64" s="38" t="s">
        <v>541</v>
      </c>
      <c r="D64" s="83"/>
      <c r="E64" s="38">
        <v>1</v>
      </c>
      <c r="F64" s="145" t="s">
        <v>598</v>
      </c>
    </row>
    <row r="65" spans="1:6" outlineLevel="1" x14ac:dyDescent="0.35">
      <c r="A65" s="227" t="s">
        <v>599</v>
      </c>
      <c r="B65" s="38" t="s">
        <v>541</v>
      </c>
      <c r="C65" s="38" t="s">
        <v>541</v>
      </c>
      <c r="D65" s="83"/>
      <c r="E65" s="38">
        <v>134</v>
      </c>
      <c r="F65" s="13" t="s">
        <v>600</v>
      </c>
    </row>
    <row r="66" spans="1:6" ht="31" outlineLevel="1" x14ac:dyDescent="0.35">
      <c r="A66" s="227" t="s">
        <v>601</v>
      </c>
      <c r="B66" s="38" t="s">
        <v>541</v>
      </c>
      <c r="C66" s="38" t="s">
        <v>541</v>
      </c>
      <c r="D66" s="83"/>
      <c r="E66" s="38">
        <v>59</v>
      </c>
      <c r="F66" s="13" t="s">
        <v>602</v>
      </c>
    </row>
    <row r="67" spans="1:6" ht="31" outlineLevel="1" x14ac:dyDescent="0.35">
      <c r="A67" s="227" t="s">
        <v>603</v>
      </c>
      <c r="B67" s="38" t="s">
        <v>541</v>
      </c>
      <c r="C67" s="38" t="s">
        <v>541</v>
      </c>
      <c r="D67" s="83"/>
      <c r="E67" s="38">
        <v>8</v>
      </c>
      <c r="F67" s="13" t="s">
        <v>604</v>
      </c>
    </row>
    <row r="68" spans="1:6" x14ac:dyDescent="0.35">
      <c r="A68" s="226" t="s">
        <v>247</v>
      </c>
      <c r="B68" s="46"/>
      <c r="C68" s="46"/>
      <c r="D68" s="82"/>
      <c r="E68" s="46"/>
      <c r="F68" s="142"/>
    </row>
    <row r="69" spans="1:6" x14ac:dyDescent="0.35">
      <c r="A69" s="226" t="s">
        <v>248</v>
      </c>
      <c r="B69" s="46"/>
      <c r="C69" s="46"/>
      <c r="D69" s="82"/>
      <c r="E69" s="46"/>
      <c r="F69" s="142"/>
    </row>
    <row r="70" spans="1:6" ht="62" outlineLevel="1" x14ac:dyDescent="0.35">
      <c r="A70" s="227" t="s">
        <v>605</v>
      </c>
      <c r="B70" s="170">
        <v>3912</v>
      </c>
      <c r="C70" s="170">
        <v>1168</v>
      </c>
      <c r="D70" s="168"/>
      <c r="E70" s="169">
        <f>SUM(B70:C70)</f>
        <v>5080</v>
      </c>
      <c r="F70" s="13" t="s">
        <v>1039</v>
      </c>
    </row>
    <row r="71" spans="1:6" ht="46.5" outlineLevel="1" collapsed="1" x14ac:dyDescent="0.35">
      <c r="A71" s="227" t="s">
        <v>606</v>
      </c>
      <c r="B71" s="38">
        <v>324</v>
      </c>
      <c r="C71" s="38">
        <v>127</v>
      </c>
      <c r="D71" s="83"/>
      <c r="E71" s="77">
        <f>SUM(B71:C71)</f>
        <v>451</v>
      </c>
      <c r="F71" s="13" t="s">
        <v>1040</v>
      </c>
    </row>
    <row r="72" spans="1:6" ht="31" outlineLevel="1" x14ac:dyDescent="0.35">
      <c r="A72" s="227" t="s">
        <v>607</v>
      </c>
      <c r="B72" s="38">
        <v>319</v>
      </c>
      <c r="C72" s="38">
        <v>126</v>
      </c>
      <c r="D72" s="83"/>
      <c r="E72" s="77">
        <f>SUM(B72:C72)</f>
        <v>445</v>
      </c>
      <c r="F72" s="13" t="s">
        <v>549</v>
      </c>
    </row>
    <row r="73" spans="1:6" ht="62" outlineLevel="1" collapsed="1" x14ac:dyDescent="0.35">
      <c r="A73" s="227" t="s">
        <v>608</v>
      </c>
      <c r="B73" s="38">
        <v>17</v>
      </c>
      <c r="C73" s="38">
        <v>3</v>
      </c>
      <c r="D73" s="83"/>
      <c r="E73" s="77">
        <f>SUM(B73:C73)</f>
        <v>20</v>
      </c>
      <c r="F73" s="13" t="s">
        <v>1041</v>
      </c>
    </row>
    <row r="74" spans="1:6" ht="46.5" outlineLevel="1" x14ac:dyDescent="0.35">
      <c r="A74" s="227" t="s">
        <v>609</v>
      </c>
      <c r="B74" s="38">
        <v>1</v>
      </c>
      <c r="C74" s="38">
        <v>0</v>
      </c>
      <c r="D74" s="83"/>
      <c r="E74" s="77">
        <f>SUM(B74:C74)</f>
        <v>1</v>
      </c>
      <c r="F74" s="13" t="s">
        <v>1042</v>
      </c>
    </row>
    <row r="75" spans="1:6" x14ac:dyDescent="0.35">
      <c r="A75" s="226" t="s">
        <v>258</v>
      </c>
      <c r="B75" s="46"/>
      <c r="C75" s="46"/>
      <c r="D75" s="82"/>
      <c r="E75" s="46"/>
      <c r="F75" s="142"/>
    </row>
    <row r="76" spans="1:6" outlineLevel="1" x14ac:dyDescent="0.35">
      <c r="A76" s="227" t="s">
        <v>610</v>
      </c>
      <c r="B76" s="38">
        <v>103</v>
      </c>
      <c r="C76" s="38">
        <v>39</v>
      </c>
      <c r="D76" s="83"/>
      <c r="E76" s="77">
        <f>SUM(B76:C76)</f>
        <v>142</v>
      </c>
      <c r="F76" s="145"/>
    </row>
    <row r="77" spans="1:6" outlineLevel="1" x14ac:dyDescent="0.35">
      <c r="A77" s="227" t="s">
        <v>611</v>
      </c>
      <c r="B77" s="38">
        <v>87</v>
      </c>
      <c r="C77" s="38">
        <v>36</v>
      </c>
      <c r="D77" s="83"/>
      <c r="E77" s="77">
        <f>SUM(B77:C77)</f>
        <v>123</v>
      </c>
      <c r="F77" s="145"/>
    </row>
    <row r="78" spans="1:6" x14ac:dyDescent="0.35">
      <c r="A78" s="226" t="s">
        <v>261</v>
      </c>
      <c r="B78" s="46"/>
      <c r="C78" s="46"/>
      <c r="D78" s="82"/>
      <c r="E78" s="46"/>
      <c r="F78" s="142"/>
    </row>
    <row r="79" spans="1:6" outlineLevel="1" x14ac:dyDescent="0.35">
      <c r="A79" s="227" t="s">
        <v>612</v>
      </c>
      <c r="B79" s="38">
        <v>0</v>
      </c>
      <c r="C79" s="38">
        <f>0</f>
        <v>0</v>
      </c>
      <c r="D79" s="83"/>
      <c r="E79" s="77">
        <f t="shared" ref="E79:E87" si="2">SUM(B79:C79)</f>
        <v>0</v>
      </c>
      <c r="F79" s="13"/>
    </row>
    <row r="80" spans="1:6" outlineLevel="1" x14ac:dyDescent="0.35">
      <c r="A80" s="227" t="s">
        <v>613</v>
      </c>
      <c r="B80" s="38">
        <v>0</v>
      </c>
      <c r="C80" s="38">
        <f>0</f>
        <v>0</v>
      </c>
      <c r="D80" s="83"/>
      <c r="E80" s="77">
        <f t="shared" si="2"/>
        <v>0</v>
      </c>
      <c r="F80" s="13"/>
    </row>
    <row r="81" spans="1:6" outlineLevel="1" x14ac:dyDescent="0.35">
      <c r="A81" s="227" t="s">
        <v>614</v>
      </c>
      <c r="B81" s="38">
        <v>0</v>
      </c>
      <c r="C81" s="38">
        <f>0</f>
        <v>0</v>
      </c>
      <c r="D81" s="83"/>
      <c r="E81" s="77">
        <f t="shared" si="2"/>
        <v>0</v>
      </c>
      <c r="F81" s="13"/>
    </row>
    <row r="82" spans="1:6" outlineLevel="1" x14ac:dyDescent="0.35">
      <c r="A82" s="227" t="s">
        <v>615</v>
      </c>
      <c r="B82" s="38">
        <v>0</v>
      </c>
      <c r="C82" s="38">
        <v>0</v>
      </c>
      <c r="D82" s="83"/>
      <c r="E82" s="77">
        <f t="shared" si="2"/>
        <v>0</v>
      </c>
      <c r="F82" s="13"/>
    </row>
    <row r="83" spans="1:6" ht="62" outlineLevel="1" collapsed="1" x14ac:dyDescent="0.35">
      <c r="A83" s="227" t="s">
        <v>616</v>
      </c>
      <c r="B83" s="38">
        <f>1+8</f>
        <v>9</v>
      </c>
      <c r="C83" s="38">
        <f>11+290</f>
        <v>301</v>
      </c>
      <c r="D83" s="83"/>
      <c r="E83" s="77">
        <f t="shared" si="2"/>
        <v>310</v>
      </c>
      <c r="F83" s="13" t="s">
        <v>1043</v>
      </c>
    </row>
    <row r="84" spans="1:6" ht="127" customHeight="1" outlineLevel="1" x14ac:dyDescent="0.35">
      <c r="A84" s="227" t="s">
        <v>617</v>
      </c>
      <c r="B84" s="38">
        <f>1+8</f>
        <v>9</v>
      </c>
      <c r="C84" s="167">
        <v>4</v>
      </c>
      <c r="D84" s="168"/>
      <c r="E84" s="169">
        <f t="shared" si="2"/>
        <v>13</v>
      </c>
      <c r="F84" s="13" t="s">
        <v>1044</v>
      </c>
    </row>
    <row r="85" spans="1:6" ht="62" outlineLevel="1" x14ac:dyDescent="0.35">
      <c r="A85" s="227" t="s">
        <v>618</v>
      </c>
      <c r="B85" s="38">
        <f>1+9</f>
        <v>10</v>
      </c>
      <c r="C85" s="38">
        <f>0+0+4</f>
        <v>4</v>
      </c>
      <c r="D85" s="83"/>
      <c r="E85" s="77">
        <f t="shared" si="2"/>
        <v>14</v>
      </c>
      <c r="F85" s="13" t="s">
        <v>1045</v>
      </c>
    </row>
    <row r="86" spans="1:6" ht="62" outlineLevel="1" x14ac:dyDescent="0.35">
      <c r="A86" s="227" t="s">
        <v>619</v>
      </c>
      <c r="B86" s="38">
        <f>0+0+5</f>
        <v>5</v>
      </c>
      <c r="C86" s="38">
        <v>0</v>
      </c>
      <c r="D86" s="83"/>
      <c r="E86" s="77">
        <f t="shared" si="2"/>
        <v>5</v>
      </c>
      <c r="F86" s="13" t="s">
        <v>1045</v>
      </c>
    </row>
    <row r="87" spans="1:6" ht="46.5" outlineLevel="1" collapsed="1" x14ac:dyDescent="0.35">
      <c r="A87" s="227" t="s">
        <v>620</v>
      </c>
      <c r="B87" s="38">
        <v>17</v>
      </c>
      <c r="C87" s="38">
        <v>3</v>
      </c>
      <c r="D87" s="83"/>
      <c r="E87" s="77">
        <f t="shared" si="2"/>
        <v>20</v>
      </c>
      <c r="F87" s="13" t="s">
        <v>1046</v>
      </c>
    </row>
    <row r="88" spans="1:6" x14ac:dyDescent="0.35">
      <c r="A88" s="226" t="s">
        <v>274</v>
      </c>
      <c r="B88" s="46"/>
      <c r="C88" s="47"/>
      <c r="D88" s="82"/>
      <c r="E88" s="46"/>
      <c r="F88" s="142"/>
    </row>
    <row r="89" spans="1:6" outlineLevel="1" x14ac:dyDescent="0.35">
      <c r="A89" s="227" t="s">
        <v>621</v>
      </c>
      <c r="B89" s="38">
        <v>0</v>
      </c>
      <c r="C89" s="38">
        <v>0</v>
      </c>
      <c r="D89" s="83"/>
      <c r="E89" s="77">
        <f>SUM(B89:C89)</f>
        <v>0</v>
      </c>
      <c r="F89" s="13"/>
    </row>
    <row r="90" spans="1:6" outlineLevel="1" x14ac:dyDescent="0.35">
      <c r="A90" s="227" t="s">
        <v>622</v>
      </c>
      <c r="B90" s="38">
        <v>0</v>
      </c>
      <c r="C90" s="38">
        <v>0</v>
      </c>
      <c r="D90" s="83"/>
      <c r="E90" s="77">
        <f>SUM(B90:C90)</f>
        <v>0</v>
      </c>
      <c r="F90" s="145"/>
    </row>
    <row r="91" spans="1:6" collapsed="1" x14ac:dyDescent="0.35">
      <c r="A91" s="226" t="s">
        <v>277</v>
      </c>
      <c r="B91" s="46"/>
      <c r="C91" s="46"/>
      <c r="D91" s="82"/>
      <c r="E91" s="46"/>
      <c r="F91" s="142"/>
    </row>
    <row r="92" spans="1:6" x14ac:dyDescent="0.35">
      <c r="A92" s="226" t="s">
        <v>278</v>
      </c>
      <c r="B92" s="46"/>
      <c r="C92" s="46"/>
      <c r="D92" s="82"/>
      <c r="E92" s="46"/>
      <c r="F92" s="142"/>
    </row>
    <row r="93" spans="1:6" ht="31" outlineLevel="1" x14ac:dyDescent="0.35">
      <c r="A93" s="227" t="s">
        <v>623</v>
      </c>
      <c r="B93" s="38">
        <v>3.55</v>
      </c>
      <c r="C93" s="38">
        <v>4.3499999999999996</v>
      </c>
      <c r="D93" s="83"/>
      <c r="E93" s="38">
        <f>AVERAGE(B93:C93)</f>
        <v>3.9499999999999997</v>
      </c>
      <c r="F93" s="13" t="s">
        <v>1047</v>
      </c>
    </row>
    <row r="94" spans="1:6" ht="31" outlineLevel="1" x14ac:dyDescent="0.35">
      <c r="A94" s="227" t="s">
        <v>624</v>
      </c>
      <c r="B94" s="38">
        <v>2.5299999999999998</v>
      </c>
      <c r="C94" s="38">
        <v>15.37</v>
      </c>
      <c r="D94" s="83"/>
      <c r="E94" s="38">
        <f>AVERAGE(B94:C94)</f>
        <v>8.9499999999999993</v>
      </c>
      <c r="F94" s="13" t="s">
        <v>1048</v>
      </c>
    </row>
    <row r="95" spans="1:6" ht="46.5" outlineLevel="1" x14ac:dyDescent="0.35">
      <c r="A95" s="227" t="s">
        <v>625</v>
      </c>
      <c r="B95" s="38">
        <v>3.5</v>
      </c>
      <c r="C95" s="38">
        <v>2.5499999999999998</v>
      </c>
      <c r="D95" s="83"/>
      <c r="E95" s="116">
        <f>AVERAGE(B95:C95)</f>
        <v>3.0249999999999999</v>
      </c>
      <c r="F95" s="13" t="s">
        <v>1049</v>
      </c>
    </row>
    <row r="96" spans="1:6" ht="46.5" outlineLevel="1" x14ac:dyDescent="0.35">
      <c r="A96" s="227" t="s">
        <v>626</v>
      </c>
      <c r="B96" s="38">
        <v>149</v>
      </c>
      <c r="C96" s="38">
        <v>325</v>
      </c>
      <c r="D96" s="83"/>
      <c r="E96" s="77">
        <f>SUM(B96:C96)</f>
        <v>474</v>
      </c>
      <c r="F96" s="13" t="s">
        <v>627</v>
      </c>
    </row>
    <row r="97" spans="1:6" outlineLevel="1" x14ac:dyDescent="0.35">
      <c r="A97" s="227" t="s">
        <v>628</v>
      </c>
      <c r="B97" s="38">
        <v>0</v>
      </c>
      <c r="C97" s="38">
        <v>0</v>
      </c>
      <c r="D97" s="83"/>
      <c r="E97" s="77">
        <f>SUM(B97:C97)</f>
        <v>0</v>
      </c>
      <c r="F97" s="145"/>
    </row>
    <row r="98" spans="1:6" x14ac:dyDescent="0.35">
      <c r="A98" s="226" t="s">
        <v>286</v>
      </c>
      <c r="B98" s="46"/>
      <c r="C98" s="46"/>
      <c r="D98" s="82"/>
      <c r="E98" s="46"/>
      <c r="F98" s="142"/>
    </row>
    <row r="99" spans="1:6" outlineLevel="1" x14ac:dyDescent="0.35">
      <c r="A99" s="227" t="s">
        <v>629</v>
      </c>
      <c r="B99" s="77">
        <v>2276</v>
      </c>
      <c r="C99" s="77">
        <v>2288</v>
      </c>
      <c r="D99" s="83"/>
      <c r="E99" s="77" t="s">
        <v>541</v>
      </c>
      <c r="F99" s="145"/>
    </row>
    <row r="100" spans="1:6" ht="31" outlineLevel="1" x14ac:dyDescent="0.35">
      <c r="A100" s="227" t="s">
        <v>630</v>
      </c>
      <c r="B100" s="38" t="s">
        <v>541</v>
      </c>
      <c r="C100" s="38" t="s">
        <v>541</v>
      </c>
      <c r="D100" s="83"/>
      <c r="E100" s="38">
        <v>5</v>
      </c>
      <c r="F100" s="13" t="s">
        <v>1050</v>
      </c>
    </row>
    <row r="101" spans="1:6" ht="31" outlineLevel="1" x14ac:dyDescent="0.35">
      <c r="A101" s="228" t="s">
        <v>631</v>
      </c>
      <c r="B101" s="38">
        <v>0</v>
      </c>
      <c r="C101" s="38">
        <v>0</v>
      </c>
      <c r="D101" s="83"/>
      <c r="E101" s="38">
        <v>0</v>
      </c>
      <c r="F101" s="145"/>
    </row>
    <row r="102" spans="1:6" outlineLevel="1" collapsed="1" x14ac:dyDescent="0.35">
      <c r="A102" s="227" t="s">
        <v>632</v>
      </c>
      <c r="B102" s="38">
        <v>0</v>
      </c>
      <c r="C102" s="38">
        <v>0</v>
      </c>
      <c r="D102" s="83"/>
      <c r="E102" s="38">
        <v>0</v>
      </c>
      <c r="F102" s="145"/>
    </row>
    <row r="103" spans="1:6" x14ac:dyDescent="0.35">
      <c r="A103" s="226" t="s">
        <v>292</v>
      </c>
      <c r="B103" s="46"/>
      <c r="C103" s="46"/>
      <c r="D103" s="82"/>
      <c r="E103" s="46"/>
      <c r="F103" s="142"/>
    </row>
    <row r="104" spans="1:6" x14ac:dyDescent="0.35">
      <c r="A104" s="226" t="s">
        <v>293</v>
      </c>
      <c r="B104" s="46"/>
      <c r="C104" s="46"/>
      <c r="D104" s="82"/>
      <c r="E104" s="46"/>
      <c r="F104" s="142"/>
    </row>
    <row r="105" spans="1:6" ht="31" outlineLevel="1" x14ac:dyDescent="0.35">
      <c r="A105" s="227" t="s">
        <v>633</v>
      </c>
      <c r="B105" s="38">
        <v>5</v>
      </c>
      <c r="C105" s="38">
        <v>5</v>
      </c>
      <c r="D105" s="122"/>
      <c r="E105" s="38">
        <v>6</v>
      </c>
      <c r="F105" s="13" t="s">
        <v>634</v>
      </c>
    </row>
    <row r="106" spans="1:6" x14ac:dyDescent="0.35">
      <c r="A106" s="226" t="s">
        <v>297</v>
      </c>
      <c r="B106" s="46"/>
      <c r="C106" s="46"/>
      <c r="D106" s="82"/>
      <c r="E106" s="46"/>
      <c r="F106" s="142"/>
    </row>
    <row r="107" spans="1:6" outlineLevel="1" collapsed="1" x14ac:dyDescent="0.35">
      <c r="A107" s="227" t="s">
        <v>635</v>
      </c>
      <c r="B107" s="38">
        <v>783</v>
      </c>
      <c r="C107" s="38">
        <v>638</v>
      </c>
      <c r="D107" s="83"/>
      <c r="E107" s="77">
        <f>SUM(B107:C107)</f>
        <v>1421</v>
      </c>
      <c r="F107" s="145" t="s">
        <v>636</v>
      </c>
    </row>
    <row r="108" spans="1:6" outlineLevel="1" x14ac:dyDescent="0.35">
      <c r="A108" s="227" t="s">
        <v>637</v>
      </c>
      <c r="B108" s="38">
        <v>19</v>
      </c>
      <c r="C108" s="38">
        <v>11</v>
      </c>
      <c r="D108" s="83"/>
      <c r="E108" s="78">
        <f>(B108*B107+C108*C107)/SUM(B107:C107)</f>
        <v>15.408163265306122</v>
      </c>
      <c r="F108" s="145"/>
    </row>
    <row r="109" spans="1:6" outlineLevel="1" x14ac:dyDescent="0.35">
      <c r="A109" s="227" t="s">
        <v>638</v>
      </c>
      <c r="B109" s="45">
        <v>4841</v>
      </c>
      <c r="C109" s="45">
        <v>1495</v>
      </c>
      <c r="D109" s="83"/>
      <c r="E109" s="77">
        <f>SUM(B109:C109)</f>
        <v>6336</v>
      </c>
      <c r="F109" s="145"/>
    </row>
    <row r="110" spans="1:6" ht="15" customHeight="1" outlineLevel="1" collapsed="1" x14ac:dyDescent="0.35">
      <c r="A110" s="227" t="s">
        <v>639</v>
      </c>
      <c r="B110" s="38" t="s">
        <v>640</v>
      </c>
      <c r="C110" s="38" t="s">
        <v>640</v>
      </c>
      <c r="D110" s="83"/>
      <c r="E110" s="38" t="s">
        <v>640</v>
      </c>
      <c r="F110" s="13" t="s">
        <v>641</v>
      </c>
    </row>
    <row r="111" spans="1:6" x14ac:dyDescent="0.35">
      <c r="A111" s="226" t="s">
        <v>305</v>
      </c>
      <c r="B111" s="46"/>
      <c r="C111" s="46"/>
      <c r="D111" s="82"/>
      <c r="E111" s="46"/>
      <c r="F111" s="142"/>
    </row>
    <row r="112" spans="1:6" outlineLevel="1" x14ac:dyDescent="0.35">
      <c r="A112" s="227" t="s">
        <v>642</v>
      </c>
      <c r="B112" s="45">
        <v>106065</v>
      </c>
      <c r="C112" s="45">
        <v>70340</v>
      </c>
      <c r="D112" s="83"/>
      <c r="E112" s="77">
        <f>SUM(B112:C112)</f>
        <v>176405</v>
      </c>
      <c r="F112" s="145"/>
    </row>
    <row r="113" spans="1:6" outlineLevel="1" x14ac:dyDescent="0.35">
      <c r="A113" s="227" t="s">
        <v>643</v>
      </c>
      <c r="B113" s="45">
        <v>1492821</v>
      </c>
      <c r="C113" s="45">
        <v>1250450</v>
      </c>
      <c r="D113" s="83"/>
      <c r="E113" s="77">
        <f>SUM(B113:C113)</f>
        <v>2743271</v>
      </c>
      <c r="F113" s="145"/>
    </row>
    <row r="114" spans="1:6" outlineLevel="1" x14ac:dyDescent="0.35">
      <c r="A114" s="227" t="s">
        <v>644</v>
      </c>
      <c r="B114" s="45">
        <v>320155</v>
      </c>
      <c r="C114" s="45">
        <v>190645</v>
      </c>
      <c r="D114" s="83"/>
      <c r="E114" s="77">
        <f>SUM(B114:C114)</f>
        <v>510800</v>
      </c>
      <c r="F114" s="145"/>
    </row>
    <row r="115" spans="1:6" x14ac:dyDescent="0.35">
      <c r="A115" s="226" t="s">
        <v>309</v>
      </c>
      <c r="B115" s="46"/>
      <c r="C115" s="46"/>
      <c r="D115" s="82"/>
      <c r="E115" s="46"/>
      <c r="F115" s="142"/>
    </row>
    <row r="116" spans="1:6" outlineLevel="1" x14ac:dyDescent="0.35">
      <c r="A116" s="227" t="s">
        <v>645</v>
      </c>
      <c r="B116" s="45">
        <v>66</v>
      </c>
      <c r="C116" s="45">
        <v>73</v>
      </c>
      <c r="D116" s="83"/>
      <c r="E116" s="38">
        <v>139</v>
      </c>
      <c r="F116" s="145"/>
    </row>
    <row r="117" spans="1:6" outlineLevel="1" x14ac:dyDescent="0.35">
      <c r="A117" s="227" t="s">
        <v>646</v>
      </c>
      <c r="B117" s="45">
        <v>613</v>
      </c>
      <c r="C117" s="45">
        <v>509</v>
      </c>
      <c r="D117" s="83"/>
      <c r="E117" s="77">
        <v>1122</v>
      </c>
      <c r="F117" s="145"/>
    </row>
    <row r="118" spans="1:6" collapsed="1" x14ac:dyDescent="0.35">
      <c r="A118" s="226" t="s">
        <v>647</v>
      </c>
      <c r="B118" s="46"/>
      <c r="C118" s="46"/>
      <c r="D118" s="82"/>
      <c r="E118" s="46"/>
      <c r="F118" s="142"/>
    </row>
    <row r="119" spans="1:6" x14ac:dyDescent="0.35">
      <c r="A119" s="226" t="s">
        <v>648</v>
      </c>
      <c r="B119" s="46"/>
      <c r="C119" s="46"/>
      <c r="D119" s="82"/>
      <c r="E119" s="46"/>
      <c r="F119" s="142"/>
    </row>
    <row r="120" spans="1:6" outlineLevel="1" x14ac:dyDescent="0.35">
      <c r="A120" s="227" t="s">
        <v>649</v>
      </c>
      <c r="B120" s="38" t="s">
        <v>541</v>
      </c>
      <c r="C120" s="38" t="s">
        <v>541</v>
      </c>
      <c r="D120" s="83"/>
      <c r="E120" s="38" t="s">
        <v>650</v>
      </c>
      <c r="F120" s="145"/>
    </row>
    <row r="121" spans="1:6" outlineLevel="1" x14ac:dyDescent="0.35">
      <c r="A121" s="227" t="s">
        <v>651</v>
      </c>
      <c r="B121" s="38" t="s">
        <v>541</v>
      </c>
      <c r="C121" s="38" t="s">
        <v>541</v>
      </c>
      <c r="D121" s="83"/>
      <c r="E121" s="38">
        <v>2</v>
      </c>
      <c r="F121" s="145"/>
    </row>
    <row r="122" spans="1:6" ht="31" outlineLevel="1" x14ac:dyDescent="0.35">
      <c r="A122" s="227" t="s">
        <v>652</v>
      </c>
      <c r="B122" s="38" t="s">
        <v>541</v>
      </c>
      <c r="C122" s="38" t="s">
        <v>541</v>
      </c>
      <c r="D122" s="83"/>
      <c r="E122" s="77">
        <v>1652</v>
      </c>
      <c r="F122" s="13" t="s">
        <v>1028</v>
      </c>
    </row>
    <row r="123" spans="1:6" outlineLevel="1" x14ac:dyDescent="0.35">
      <c r="A123" s="227" t="s">
        <v>653</v>
      </c>
      <c r="B123" s="38" t="s">
        <v>541</v>
      </c>
      <c r="C123" s="38" t="s">
        <v>541</v>
      </c>
      <c r="D123" s="83"/>
      <c r="E123" s="38" t="s">
        <v>654</v>
      </c>
      <c r="F123" s="13"/>
    </row>
    <row r="124" spans="1:6" outlineLevel="1" x14ac:dyDescent="0.35">
      <c r="A124" s="227" t="s">
        <v>655</v>
      </c>
      <c r="B124" s="38" t="s">
        <v>541</v>
      </c>
      <c r="C124" s="38" t="s">
        <v>541</v>
      </c>
      <c r="D124" s="83"/>
      <c r="E124" s="38">
        <v>2</v>
      </c>
      <c r="F124" s="13"/>
    </row>
    <row r="125" spans="1:6" ht="31" outlineLevel="1" x14ac:dyDescent="0.35">
      <c r="A125" s="227" t="s">
        <v>656</v>
      </c>
      <c r="B125" s="38" t="s">
        <v>541</v>
      </c>
      <c r="C125" s="38" t="s">
        <v>541</v>
      </c>
      <c r="D125" s="83"/>
      <c r="E125" s="38">
        <v>574</v>
      </c>
      <c r="F125" s="13" t="s">
        <v>1028</v>
      </c>
    </row>
    <row r="126" spans="1:6" outlineLevel="1" x14ac:dyDescent="0.35">
      <c r="A126" s="227" t="s">
        <v>657</v>
      </c>
      <c r="B126" s="38" t="s">
        <v>541</v>
      </c>
      <c r="C126" s="38" t="s">
        <v>541</v>
      </c>
      <c r="D126" s="83"/>
      <c r="E126" s="38" t="s">
        <v>658</v>
      </c>
      <c r="F126" s="13"/>
    </row>
    <row r="127" spans="1:6" outlineLevel="1" collapsed="1" x14ac:dyDescent="0.35">
      <c r="A127" s="227" t="s">
        <v>659</v>
      </c>
      <c r="B127" s="38" t="s">
        <v>541</v>
      </c>
      <c r="C127" s="38" t="s">
        <v>541</v>
      </c>
      <c r="D127" s="83"/>
      <c r="E127" s="38">
        <v>2</v>
      </c>
      <c r="F127" s="13"/>
    </row>
    <row r="128" spans="1:6" ht="31" outlineLevel="1" x14ac:dyDescent="0.35">
      <c r="A128" s="227" t="s">
        <v>660</v>
      </c>
      <c r="B128" s="38" t="s">
        <v>541</v>
      </c>
      <c r="C128" s="38" t="s">
        <v>541</v>
      </c>
      <c r="D128" s="83"/>
      <c r="E128" s="38">
        <v>100</v>
      </c>
      <c r="F128" s="13" t="s">
        <v>1028</v>
      </c>
    </row>
    <row r="129" spans="1:6" x14ac:dyDescent="0.35">
      <c r="A129" s="226" t="s">
        <v>661</v>
      </c>
      <c r="B129" s="46"/>
      <c r="C129" s="46"/>
      <c r="D129" s="82"/>
      <c r="E129" s="46"/>
      <c r="F129" s="142"/>
    </row>
    <row r="130" spans="1:6" outlineLevel="1" x14ac:dyDescent="0.35">
      <c r="A130" s="227" t="s">
        <v>662</v>
      </c>
      <c r="B130" s="38" t="s">
        <v>663</v>
      </c>
      <c r="C130" s="38" t="s">
        <v>654</v>
      </c>
      <c r="D130" s="83"/>
      <c r="E130" s="38" t="str">
        <f>B130</f>
        <v>WHITMORE 1101</v>
      </c>
      <c r="F130" s="145"/>
    </row>
    <row r="131" spans="1:6" outlineLevel="1" x14ac:dyDescent="0.35">
      <c r="A131" s="227" t="s">
        <v>664</v>
      </c>
      <c r="B131" s="78">
        <v>33.633333333333297</v>
      </c>
      <c r="C131" s="78">
        <v>17.75</v>
      </c>
      <c r="D131" s="83"/>
      <c r="E131" s="78">
        <f t="shared" ref="E131:E137" si="3">B131</f>
        <v>33.633333333333297</v>
      </c>
      <c r="F131" s="145"/>
    </row>
    <row r="132" spans="1:6" outlineLevel="1" x14ac:dyDescent="0.35">
      <c r="A132" s="227" t="s">
        <v>665</v>
      </c>
      <c r="B132" s="38">
        <v>264</v>
      </c>
      <c r="C132" s="38">
        <v>287</v>
      </c>
      <c r="D132" s="83"/>
      <c r="E132" s="38">
        <v>551</v>
      </c>
      <c r="F132" s="145"/>
    </row>
    <row r="133" spans="1:6" outlineLevel="1" x14ac:dyDescent="0.35">
      <c r="A133" s="227" t="s">
        <v>666</v>
      </c>
      <c r="B133" s="38" t="s">
        <v>667</v>
      </c>
      <c r="C133" s="38" t="s">
        <v>650</v>
      </c>
      <c r="D133" s="83"/>
      <c r="E133" s="38" t="str">
        <f t="shared" si="3"/>
        <v>CEDAR CREEK 1101</v>
      </c>
      <c r="F133" s="145"/>
    </row>
    <row r="134" spans="1:6" outlineLevel="1" collapsed="1" x14ac:dyDescent="0.35">
      <c r="A134" s="227" t="s">
        <v>668</v>
      </c>
      <c r="B134" s="78">
        <v>33.35</v>
      </c>
      <c r="C134" s="78">
        <v>16.45</v>
      </c>
      <c r="D134" s="83"/>
      <c r="E134" s="78">
        <f t="shared" si="3"/>
        <v>33.35</v>
      </c>
      <c r="F134" s="145"/>
    </row>
    <row r="135" spans="1:6" outlineLevel="1" x14ac:dyDescent="0.35">
      <c r="A135" s="227" t="s">
        <v>669</v>
      </c>
      <c r="B135" s="38">
        <v>697</v>
      </c>
      <c r="C135" s="38">
        <v>825</v>
      </c>
      <c r="D135" s="83"/>
      <c r="E135" s="38">
        <v>1522</v>
      </c>
      <c r="F135" s="145"/>
    </row>
    <row r="136" spans="1:6" outlineLevel="1" collapsed="1" x14ac:dyDescent="0.35">
      <c r="A136" s="227" t="s">
        <v>670</v>
      </c>
      <c r="B136" s="38" t="s">
        <v>671</v>
      </c>
      <c r="C136" s="38" t="s">
        <v>672</v>
      </c>
      <c r="D136" s="83"/>
      <c r="E136" s="38" t="str">
        <f t="shared" si="3"/>
        <v>ELK CREEK 1101</v>
      </c>
      <c r="F136" s="145"/>
    </row>
    <row r="137" spans="1:6" outlineLevel="1" x14ac:dyDescent="0.35">
      <c r="A137" s="227" t="s">
        <v>673</v>
      </c>
      <c r="B137" s="78">
        <v>30.3666666666666</v>
      </c>
      <c r="C137" s="78">
        <v>14.883333333333301</v>
      </c>
      <c r="D137" s="83"/>
      <c r="E137" s="78">
        <f t="shared" si="3"/>
        <v>30.3666666666666</v>
      </c>
      <c r="F137" s="145"/>
    </row>
    <row r="138" spans="1:6" outlineLevel="1" x14ac:dyDescent="0.35">
      <c r="A138" s="227" t="s">
        <v>674</v>
      </c>
      <c r="B138" s="38">
        <v>839</v>
      </c>
      <c r="C138" s="38">
        <v>1</v>
      </c>
      <c r="D138" s="83"/>
      <c r="E138" s="38">
        <v>840</v>
      </c>
      <c r="F138" s="145"/>
    </row>
    <row r="139" spans="1:6" x14ac:dyDescent="0.35">
      <c r="A139" s="226" t="s">
        <v>345</v>
      </c>
      <c r="B139" s="46"/>
      <c r="C139" s="46"/>
      <c r="D139" s="82"/>
      <c r="E139" s="46"/>
      <c r="F139" s="142"/>
    </row>
    <row r="140" spans="1:6" x14ac:dyDescent="0.35">
      <c r="A140" s="226" t="s">
        <v>675</v>
      </c>
      <c r="B140" s="46"/>
      <c r="C140" s="46"/>
      <c r="D140" s="82"/>
      <c r="E140" s="46"/>
      <c r="F140" s="142"/>
    </row>
    <row r="141" spans="1:6" outlineLevel="1" x14ac:dyDescent="0.35">
      <c r="A141" s="227" t="s">
        <v>676</v>
      </c>
      <c r="B141" s="167">
        <v>135</v>
      </c>
      <c r="C141" s="167">
        <v>41</v>
      </c>
      <c r="D141" s="168"/>
      <c r="E141" s="167">
        <f>SUM(B141:C141)</f>
        <v>176</v>
      </c>
      <c r="F141" s="145"/>
    </row>
    <row r="142" spans="1:6" outlineLevel="1" x14ac:dyDescent="0.35">
      <c r="A142" s="227" t="s">
        <v>677</v>
      </c>
      <c r="B142" s="167">
        <v>72</v>
      </c>
      <c r="C142" s="167">
        <v>26</v>
      </c>
      <c r="D142" s="168"/>
      <c r="E142" s="167">
        <v>98</v>
      </c>
      <c r="F142" s="145"/>
    </row>
    <row r="143" spans="1:6" ht="108.5" outlineLevel="1" x14ac:dyDescent="0.35">
      <c r="A143" s="227" t="s">
        <v>678</v>
      </c>
      <c r="B143" s="38" t="s">
        <v>541</v>
      </c>
      <c r="C143" s="38" t="s">
        <v>541</v>
      </c>
      <c r="D143" s="83"/>
      <c r="E143" s="38" t="s">
        <v>541</v>
      </c>
      <c r="F143" s="13" t="s">
        <v>1051</v>
      </c>
    </row>
    <row r="144" spans="1:6" outlineLevel="1" x14ac:dyDescent="0.35">
      <c r="A144" s="227" t="s">
        <v>679</v>
      </c>
      <c r="B144" s="38">
        <v>11</v>
      </c>
      <c r="C144" s="38">
        <v>1</v>
      </c>
      <c r="D144" s="83"/>
      <c r="E144" s="38">
        <f>SUM(B144:C144)</f>
        <v>12</v>
      </c>
      <c r="F144" s="145"/>
    </row>
    <row r="145" spans="1:6" outlineLevel="1" x14ac:dyDescent="0.35">
      <c r="A145" s="227" t="s">
        <v>680</v>
      </c>
      <c r="B145" s="38">
        <v>2</v>
      </c>
      <c r="C145" s="38">
        <v>0</v>
      </c>
      <c r="D145" s="83"/>
      <c r="E145" s="38">
        <v>2</v>
      </c>
      <c r="F145" s="145"/>
    </row>
    <row r="146" spans="1:6" outlineLevel="1" collapsed="1" x14ac:dyDescent="0.35">
      <c r="A146" s="227" t="s">
        <v>681</v>
      </c>
      <c r="B146" s="38">
        <v>2</v>
      </c>
      <c r="C146" s="38">
        <v>0</v>
      </c>
      <c r="D146" s="83"/>
      <c r="E146" s="38">
        <v>2</v>
      </c>
      <c r="F146" s="145"/>
    </row>
    <row r="147" spans="1:6" outlineLevel="1" collapsed="1" x14ac:dyDescent="0.35">
      <c r="A147" s="227" t="s">
        <v>682</v>
      </c>
      <c r="B147" s="38" t="s">
        <v>541</v>
      </c>
      <c r="C147" s="38" t="s">
        <v>541</v>
      </c>
      <c r="D147" s="83"/>
      <c r="E147" s="38">
        <v>34</v>
      </c>
      <c r="F147" s="145"/>
    </row>
    <row r="148" spans="1:6" outlineLevel="1" x14ac:dyDescent="0.35">
      <c r="A148" s="227" t="s">
        <v>683</v>
      </c>
      <c r="B148" s="38" t="s">
        <v>541</v>
      </c>
      <c r="C148" s="38" t="s">
        <v>541</v>
      </c>
      <c r="D148" s="83"/>
      <c r="E148" s="38">
        <v>0</v>
      </c>
      <c r="F148" s="145"/>
    </row>
    <row r="149" spans="1:6" x14ac:dyDescent="0.35">
      <c r="A149" s="226" t="s">
        <v>358</v>
      </c>
      <c r="B149" s="46"/>
      <c r="C149" s="46"/>
      <c r="D149" s="82"/>
      <c r="E149" s="46"/>
      <c r="F149" s="142"/>
    </row>
    <row r="150" spans="1:6" x14ac:dyDescent="0.35">
      <c r="A150" s="226" t="s">
        <v>359</v>
      </c>
      <c r="B150" s="46"/>
      <c r="C150" s="46"/>
      <c r="D150" s="82"/>
      <c r="E150" s="46"/>
      <c r="F150" s="142"/>
    </row>
    <row r="151" spans="1:6" outlineLevel="1" x14ac:dyDescent="0.35">
      <c r="A151" s="227" t="s">
        <v>684</v>
      </c>
      <c r="B151" s="38">
        <v>2</v>
      </c>
      <c r="C151" s="38">
        <v>0</v>
      </c>
      <c r="D151" s="83"/>
      <c r="E151" s="38">
        <v>2</v>
      </c>
      <c r="F151" s="145"/>
    </row>
    <row r="152" spans="1:6" outlineLevel="1" collapsed="1" x14ac:dyDescent="0.35">
      <c r="A152" s="227" t="s">
        <v>685</v>
      </c>
      <c r="B152" s="79">
        <v>1</v>
      </c>
      <c r="C152" s="38" t="s">
        <v>541</v>
      </c>
      <c r="D152" s="83"/>
      <c r="E152" s="79">
        <v>1</v>
      </c>
      <c r="F152" s="145"/>
    </row>
    <row r="153" spans="1:6" outlineLevel="1" x14ac:dyDescent="0.35">
      <c r="A153" s="227" t="s">
        <v>686</v>
      </c>
      <c r="B153" s="38">
        <v>0.5</v>
      </c>
      <c r="C153" s="38" t="s">
        <v>541</v>
      </c>
      <c r="D153" s="83"/>
      <c r="E153" s="38">
        <v>0.5</v>
      </c>
      <c r="F153" s="145"/>
    </row>
    <row r="154" spans="1:6" outlineLevel="1" collapsed="1" x14ac:dyDescent="0.35">
      <c r="A154" s="227" t="s">
        <v>687</v>
      </c>
      <c r="B154" s="38">
        <v>0</v>
      </c>
      <c r="C154" s="38" t="s">
        <v>541</v>
      </c>
      <c r="D154" s="83"/>
      <c r="E154" s="38">
        <v>0</v>
      </c>
      <c r="F154" s="145"/>
    </row>
    <row r="155" spans="1:6" outlineLevel="1" x14ac:dyDescent="0.35">
      <c r="A155" s="227" t="s">
        <v>688</v>
      </c>
      <c r="B155" s="38">
        <v>0</v>
      </c>
      <c r="C155" s="38">
        <v>0</v>
      </c>
      <c r="D155" s="83"/>
      <c r="E155" s="38">
        <v>0</v>
      </c>
      <c r="F155" s="145"/>
    </row>
    <row r="156" spans="1:6" x14ac:dyDescent="0.35">
      <c r="A156" s="226" t="s">
        <v>366</v>
      </c>
      <c r="B156" s="46"/>
      <c r="C156" s="46"/>
      <c r="D156" s="82"/>
      <c r="E156" s="46"/>
      <c r="F156" s="142"/>
    </row>
    <row r="157" spans="1:6" ht="31" outlineLevel="1" x14ac:dyDescent="0.35">
      <c r="A157" s="227" t="s">
        <v>689</v>
      </c>
      <c r="B157" s="77">
        <v>8465</v>
      </c>
      <c r="C157" s="38">
        <v>325</v>
      </c>
      <c r="D157" s="83"/>
      <c r="E157" s="38" t="s">
        <v>541</v>
      </c>
      <c r="F157" s="145"/>
    </row>
    <row r="158" spans="1:6" ht="77.5" outlineLevel="1" collapsed="1" x14ac:dyDescent="0.35">
      <c r="A158" s="227" t="s">
        <v>690</v>
      </c>
      <c r="B158" s="77">
        <v>4736</v>
      </c>
      <c r="C158" s="38">
        <v>238</v>
      </c>
      <c r="D158" s="83"/>
      <c r="E158" s="38" t="s">
        <v>541</v>
      </c>
      <c r="F158" s="13" t="s">
        <v>691</v>
      </c>
    </row>
    <row r="159" spans="1:6" ht="46.5" outlineLevel="1" collapsed="1" x14ac:dyDescent="0.35">
      <c r="A159" s="227" t="s">
        <v>692</v>
      </c>
      <c r="B159" s="77">
        <v>13017</v>
      </c>
      <c r="C159" s="38">
        <v>190</v>
      </c>
      <c r="D159" s="83"/>
      <c r="E159" s="38" t="s">
        <v>541</v>
      </c>
      <c r="F159" s="13" t="s">
        <v>1052</v>
      </c>
    </row>
    <row r="160" spans="1:6" x14ac:dyDescent="0.35">
      <c r="A160" s="226" t="s">
        <v>370</v>
      </c>
      <c r="B160" s="46"/>
      <c r="C160" s="46"/>
      <c r="D160" s="82"/>
      <c r="E160" s="46"/>
      <c r="F160" s="142"/>
    </row>
    <row r="161" spans="1:6" outlineLevel="1" x14ac:dyDescent="0.35">
      <c r="A161" s="227" t="s">
        <v>693</v>
      </c>
      <c r="B161" s="38">
        <v>0</v>
      </c>
      <c r="C161" s="38">
        <v>0</v>
      </c>
      <c r="D161" s="83"/>
      <c r="E161" s="38">
        <v>0</v>
      </c>
      <c r="F161" s="145"/>
    </row>
    <row r="162" spans="1:6" outlineLevel="1" x14ac:dyDescent="0.35">
      <c r="A162" s="227" t="s">
        <v>694</v>
      </c>
      <c r="B162" s="38">
        <v>0</v>
      </c>
      <c r="C162" s="38">
        <v>0</v>
      </c>
      <c r="D162" s="83"/>
      <c r="E162" s="38">
        <v>0</v>
      </c>
      <c r="F162" s="145"/>
    </row>
    <row r="163" spans="1:6" outlineLevel="1" x14ac:dyDescent="0.35">
      <c r="A163" s="227" t="s">
        <v>695</v>
      </c>
      <c r="B163" s="38">
        <v>0</v>
      </c>
      <c r="C163" s="38">
        <v>0</v>
      </c>
      <c r="D163" s="83"/>
      <c r="E163" s="38">
        <v>0</v>
      </c>
      <c r="F163" s="145"/>
    </row>
    <row r="164" spans="1:6" x14ac:dyDescent="0.35">
      <c r="A164" s="226" t="s">
        <v>374</v>
      </c>
      <c r="B164" s="46"/>
      <c r="C164" s="46"/>
      <c r="D164" s="82"/>
      <c r="E164" s="46"/>
      <c r="F164" s="142"/>
    </row>
    <row r="165" spans="1:6" x14ac:dyDescent="0.35">
      <c r="A165" s="226" t="s">
        <v>375</v>
      </c>
      <c r="B165" s="46"/>
      <c r="C165" s="46"/>
      <c r="D165" s="82"/>
      <c r="E165" s="46"/>
      <c r="F165" s="142"/>
    </row>
    <row r="166" spans="1:6" ht="46.5" outlineLevel="1" x14ac:dyDescent="0.35">
      <c r="A166" s="227" t="s">
        <v>696</v>
      </c>
      <c r="B166" s="38">
        <v>13</v>
      </c>
      <c r="C166" s="38">
        <v>4</v>
      </c>
      <c r="D166" s="83"/>
      <c r="E166" s="38">
        <f>SUM(B166:C166)</f>
        <v>17</v>
      </c>
      <c r="F166" s="13" t="s">
        <v>697</v>
      </c>
    </row>
    <row r="167" spans="1:6" x14ac:dyDescent="0.35">
      <c r="A167" s="226" t="s">
        <v>377</v>
      </c>
      <c r="B167" s="46"/>
      <c r="C167" s="46"/>
      <c r="D167" s="82"/>
      <c r="E167" s="46"/>
      <c r="F167" s="142"/>
    </row>
    <row r="168" spans="1:6" x14ac:dyDescent="0.35">
      <c r="A168" s="226" t="s">
        <v>378</v>
      </c>
      <c r="B168" s="46"/>
      <c r="C168" s="46"/>
      <c r="D168" s="82"/>
      <c r="E168" s="46"/>
      <c r="F168" s="142"/>
    </row>
    <row r="169" spans="1:6" outlineLevel="1" collapsed="1" x14ac:dyDescent="0.35">
      <c r="A169" s="227" t="s">
        <v>698</v>
      </c>
      <c r="B169" s="38">
        <v>8</v>
      </c>
      <c r="C169" s="38">
        <v>8</v>
      </c>
      <c r="D169" s="83"/>
      <c r="E169" s="84">
        <f>SUM(B169:C169)</f>
        <v>16</v>
      </c>
      <c r="F169" s="13"/>
    </row>
    <row r="170" spans="1:6" outlineLevel="1" x14ac:dyDescent="0.35">
      <c r="A170" s="227" t="s">
        <v>699</v>
      </c>
      <c r="B170" s="38">
        <v>808</v>
      </c>
      <c r="C170" s="38">
        <v>746</v>
      </c>
      <c r="D170" s="83"/>
      <c r="E170" s="125">
        <f>SUM(B170:C170)</f>
        <v>1554</v>
      </c>
      <c r="F170" s="145"/>
    </row>
    <row r="171" spans="1:6" outlineLevel="1" x14ac:dyDescent="0.35">
      <c r="A171" s="227" t="s">
        <v>700</v>
      </c>
      <c r="B171" s="79">
        <v>0.25</v>
      </c>
      <c r="C171" s="79">
        <v>0.13</v>
      </c>
      <c r="D171" s="83"/>
      <c r="E171" s="85">
        <f>AVERAGE(B171:C171)</f>
        <v>0.19</v>
      </c>
      <c r="F171" s="13"/>
    </row>
    <row r="172" spans="1:6" outlineLevel="1" x14ac:dyDescent="0.35">
      <c r="A172" s="227" t="s">
        <v>701</v>
      </c>
      <c r="B172" s="79">
        <v>1</v>
      </c>
      <c r="C172" s="79">
        <v>1</v>
      </c>
      <c r="D172" s="83"/>
      <c r="E172" s="85">
        <f>AVERAGE(B172:C172)</f>
        <v>1</v>
      </c>
      <c r="F172" s="13"/>
    </row>
    <row r="173" spans="1:6" outlineLevel="1" collapsed="1" x14ac:dyDescent="0.35">
      <c r="A173" s="227" t="s">
        <v>702</v>
      </c>
      <c r="B173" s="80">
        <v>0.25</v>
      </c>
      <c r="C173" s="80">
        <v>0.125</v>
      </c>
      <c r="D173" s="83"/>
      <c r="E173" s="85">
        <f>AVERAGE(B173:C173)</f>
        <v>0.1875</v>
      </c>
      <c r="F173" s="13"/>
    </row>
    <row r="174" spans="1:6" ht="232.5" outlineLevel="1" x14ac:dyDescent="0.35">
      <c r="A174" s="227" t="s">
        <v>703</v>
      </c>
      <c r="B174" s="38">
        <v>19.350000000000001</v>
      </c>
      <c r="C174" s="38">
        <v>16.579999999999998</v>
      </c>
      <c r="D174" s="83"/>
      <c r="E174" s="84" t="s">
        <v>541</v>
      </c>
      <c r="F174" s="31" t="s">
        <v>1001</v>
      </c>
    </row>
    <row r="175" spans="1:6" outlineLevel="1" x14ac:dyDescent="0.35">
      <c r="A175" s="227" t="s">
        <v>704</v>
      </c>
      <c r="B175" s="38">
        <v>10.220000000000001</v>
      </c>
      <c r="C175" s="38">
        <v>6.58</v>
      </c>
      <c r="D175" s="83"/>
      <c r="E175" s="84" t="s">
        <v>541</v>
      </c>
      <c r="F175" s="140" t="s">
        <v>705</v>
      </c>
    </row>
    <row r="176" spans="1:6" outlineLevel="1" collapsed="1" x14ac:dyDescent="0.35">
      <c r="A176" s="227" t="s">
        <v>706</v>
      </c>
      <c r="B176" s="38">
        <v>7.09</v>
      </c>
      <c r="C176" s="38">
        <v>3.45</v>
      </c>
      <c r="D176" s="83"/>
      <c r="E176" s="84" t="s">
        <v>541</v>
      </c>
      <c r="F176" s="140" t="s">
        <v>705</v>
      </c>
    </row>
    <row r="177" spans="1:6" x14ac:dyDescent="0.35">
      <c r="A177" s="226" t="s">
        <v>388</v>
      </c>
      <c r="B177" s="46"/>
      <c r="C177" s="46"/>
      <c r="D177" s="82"/>
      <c r="E177" s="46"/>
      <c r="F177" s="142"/>
    </row>
    <row r="178" spans="1:6" x14ac:dyDescent="0.35">
      <c r="A178" s="226" t="s">
        <v>389</v>
      </c>
      <c r="B178" s="46"/>
      <c r="C178" s="46"/>
      <c r="D178" s="82"/>
      <c r="E178" s="46"/>
      <c r="F178" s="142"/>
    </row>
    <row r="179" spans="1:6" ht="31" outlineLevel="1" collapsed="1" x14ac:dyDescent="0.35">
      <c r="A179" s="227" t="s">
        <v>707</v>
      </c>
      <c r="B179" s="38" t="s">
        <v>541</v>
      </c>
      <c r="C179" s="38" t="s">
        <v>541</v>
      </c>
      <c r="D179" s="83"/>
      <c r="E179" s="38" t="s">
        <v>541</v>
      </c>
      <c r="F179" s="13" t="s">
        <v>1053</v>
      </c>
    </row>
    <row r="180" spans="1:6" x14ac:dyDescent="0.35">
      <c r="A180" s="226" t="s">
        <v>392</v>
      </c>
      <c r="B180" s="46"/>
      <c r="C180" s="46"/>
      <c r="D180" s="82"/>
      <c r="E180" s="46"/>
      <c r="F180" s="142"/>
    </row>
    <row r="181" spans="1:6" x14ac:dyDescent="0.35">
      <c r="A181" s="226" t="s">
        <v>393</v>
      </c>
      <c r="B181" s="46"/>
      <c r="C181" s="46"/>
      <c r="D181" s="82"/>
      <c r="E181" s="46"/>
      <c r="F181" s="142"/>
    </row>
    <row r="182" spans="1:6" outlineLevel="1" collapsed="1" x14ac:dyDescent="0.35">
      <c r="A182" s="227" t="s">
        <v>708</v>
      </c>
      <c r="B182" s="38">
        <v>0</v>
      </c>
      <c r="C182" s="38">
        <v>0</v>
      </c>
      <c r="D182" s="83"/>
      <c r="E182" s="38">
        <f>SUM(B182:C182)</f>
        <v>0</v>
      </c>
      <c r="F182" s="13"/>
    </row>
    <row r="183" spans="1:6" x14ac:dyDescent="0.35">
      <c r="A183" s="226" t="s">
        <v>395</v>
      </c>
      <c r="B183" s="46"/>
      <c r="C183" s="46"/>
      <c r="D183" s="82"/>
      <c r="E183" s="46"/>
      <c r="F183" s="142"/>
    </row>
    <row r="184" spans="1:6" x14ac:dyDescent="0.35">
      <c r="A184" s="226" t="s">
        <v>396</v>
      </c>
      <c r="B184" s="46"/>
      <c r="C184" s="46"/>
      <c r="D184" s="82"/>
      <c r="E184" s="46"/>
      <c r="F184" s="142"/>
    </row>
    <row r="185" spans="1:6" outlineLevel="1" x14ac:dyDescent="0.35">
      <c r="A185" s="227" t="s">
        <v>709</v>
      </c>
      <c r="B185" s="38">
        <f>19+19+3+7+6</f>
        <v>54</v>
      </c>
      <c r="C185" s="38">
        <f>14+8+1+18+3</f>
        <v>44</v>
      </c>
      <c r="D185" s="83"/>
      <c r="E185" s="38">
        <f>SUM(B185:C185)</f>
        <v>98</v>
      </c>
      <c r="F185" s="145"/>
    </row>
    <row r="186" spans="1:6" collapsed="1" x14ac:dyDescent="0.35">
      <c r="A186" s="226" t="s">
        <v>399</v>
      </c>
      <c r="B186" s="46"/>
      <c r="C186" s="46"/>
      <c r="D186" s="82"/>
      <c r="E186" s="46"/>
      <c r="F186" s="142"/>
    </row>
    <row r="187" spans="1:6" x14ac:dyDescent="0.35">
      <c r="A187" s="226" t="s">
        <v>400</v>
      </c>
      <c r="B187" s="46"/>
      <c r="C187" s="46"/>
      <c r="D187" s="82"/>
      <c r="E187" s="46"/>
      <c r="F187" s="142"/>
    </row>
    <row r="188" spans="1:6" outlineLevel="1" x14ac:dyDescent="0.35">
      <c r="A188" s="227" t="s">
        <v>710</v>
      </c>
      <c r="B188" s="38">
        <v>2</v>
      </c>
      <c r="C188" s="38">
        <v>0</v>
      </c>
      <c r="D188" s="83"/>
      <c r="E188" s="38">
        <f>SUM(B188:C188)</f>
        <v>2</v>
      </c>
      <c r="F188" s="145"/>
    </row>
    <row r="189" spans="1:6" outlineLevel="1" x14ac:dyDescent="0.35">
      <c r="A189" s="229" t="s">
        <v>711</v>
      </c>
      <c r="B189" s="230">
        <v>4265</v>
      </c>
      <c r="C189" s="231">
        <v>0</v>
      </c>
      <c r="D189" s="232"/>
      <c r="E189" s="230">
        <f>SUM(B189:C189)</f>
        <v>4265</v>
      </c>
      <c r="F189" s="233"/>
    </row>
    <row r="190" spans="1:6" collapsed="1" x14ac:dyDescent="0.35">
      <c r="A190" s="16"/>
    </row>
    <row r="191" spans="1:6" x14ac:dyDescent="0.35">
      <c r="A191" s="16"/>
    </row>
    <row r="192" spans="1:6" x14ac:dyDescent="0.35">
      <c r="A192" s="16"/>
    </row>
    <row r="193" spans="1:1" x14ac:dyDescent="0.35">
      <c r="A193" s="16"/>
    </row>
    <row r="194" spans="1:1" x14ac:dyDescent="0.35">
      <c r="A194" s="28"/>
    </row>
    <row r="195" spans="1:1" x14ac:dyDescent="0.35">
      <c r="A195" s="28"/>
    </row>
    <row r="196" spans="1:1" collapsed="1" x14ac:dyDescent="0.35">
      <c r="A196" s="16"/>
    </row>
    <row r="197" spans="1:1" x14ac:dyDescent="0.35">
      <c r="A197" s="16"/>
    </row>
    <row r="198" spans="1:1" x14ac:dyDescent="0.35">
      <c r="A198" s="16"/>
    </row>
    <row r="199" spans="1:1" collapsed="1" x14ac:dyDescent="0.35">
      <c r="A199" s="16"/>
    </row>
    <row r="200" spans="1:1" collapsed="1" x14ac:dyDescent="0.35">
      <c r="A200" s="16"/>
    </row>
    <row r="201" spans="1:1" x14ac:dyDescent="0.35">
      <c r="A201" s="28"/>
    </row>
    <row r="202" spans="1:1" x14ac:dyDescent="0.35">
      <c r="A202" s="16"/>
    </row>
    <row r="203" spans="1:1" collapsed="1" x14ac:dyDescent="0.35">
      <c r="A203" s="16"/>
    </row>
    <row r="204" spans="1:1" x14ac:dyDescent="0.35">
      <c r="A204" s="16"/>
    </row>
    <row r="205" spans="1:1" x14ac:dyDescent="0.35">
      <c r="A205" s="28"/>
    </row>
    <row r="206" spans="1:1" collapsed="1" x14ac:dyDescent="0.35">
      <c r="A206" s="16"/>
    </row>
    <row r="207" spans="1:1" x14ac:dyDescent="0.35">
      <c r="A207" s="16"/>
    </row>
    <row r="208" spans="1:1" x14ac:dyDescent="0.35">
      <c r="A208" s="16"/>
    </row>
    <row r="209" spans="1:1" x14ac:dyDescent="0.35">
      <c r="A209" s="28"/>
    </row>
    <row r="210" spans="1:1" x14ac:dyDescent="0.35">
      <c r="A210" s="28"/>
    </row>
    <row r="211" spans="1:1" x14ac:dyDescent="0.35">
      <c r="A211" s="16"/>
    </row>
    <row r="212" spans="1:1" x14ac:dyDescent="0.35">
      <c r="A212" s="28"/>
    </row>
    <row r="213" spans="1:1" x14ac:dyDescent="0.35">
      <c r="A213" s="28"/>
    </row>
    <row r="214" spans="1:1" x14ac:dyDescent="0.35">
      <c r="A214" s="16"/>
    </row>
    <row r="215" spans="1:1" collapsed="1" x14ac:dyDescent="0.35">
      <c r="A215" s="16"/>
    </row>
    <row r="216" spans="1:1" x14ac:dyDescent="0.35">
      <c r="A216" s="16"/>
    </row>
    <row r="217" spans="1:1" x14ac:dyDescent="0.35">
      <c r="A217" s="16"/>
    </row>
    <row r="218" spans="1:1" collapsed="1" x14ac:dyDescent="0.35">
      <c r="A218" s="16"/>
    </row>
    <row r="219" spans="1:1" x14ac:dyDescent="0.35">
      <c r="A219" s="16"/>
    </row>
    <row r="220" spans="1:1" x14ac:dyDescent="0.35">
      <c r="A220" s="16"/>
    </row>
    <row r="221" spans="1:1" x14ac:dyDescent="0.35">
      <c r="A221" s="16"/>
    </row>
    <row r="222" spans="1:1" x14ac:dyDescent="0.35">
      <c r="A222" s="28"/>
    </row>
    <row r="223" spans="1:1" x14ac:dyDescent="0.35">
      <c r="A223" s="28"/>
    </row>
    <row r="224" spans="1:1" x14ac:dyDescent="0.35">
      <c r="A224" s="16"/>
    </row>
    <row r="225" spans="1:1" collapsed="1" x14ac:dyDescent="0.35">
      <c r="A225" s="28"/>
    </row>
    <row r="226" spans="1:1" x14ac:dyDescent="0.35">
      <c r="A226" s="28"/>
    </row>
    <row r="227" spans="1:1" x14ac:dyDescent="0.35">
      <c r="A227" s="16"/>
    </row>
    <row r="228" spans="1:1" collapsed="1" x14ac:dyDescent="0.35">
      <c r="A228" s="28"/>
    </row>
    <row r="229" spans="1:1" x14ac:dyDescent="0.35">
      <c r="A229" s="28"/>
    </row>
    <row r="230" spans="1:1" x14ac:dyDescent="0.35">
      <c r="A230" s="16"/>
    </row>
    <row r="231" spans="1:1" collapsed="1" x14ac:dyDescent="0.35">
      <c r="A231" s="16"/>
    </row>
    <row r="232" spans="1:1" x14ac:dyDescent="0.35">
      <c r="A232" s="28"/>
    </row>
    <row r="233" spans="1:1" x14ac:dyDescent="0.35">
      <c r="A233" s="28"/>
    </row>
    <row r="234" spans="1:1" collapsed="1" x14ac:dyDescent="0.35">
      <c r="A234" s="16"/>
    </row>
    <row r="238" spans="1:1" collapsed="1" x14ac:dyDescent="0.35"/>
    <row r="239" spans="1:1" x14ac:dyDescent="0.35">
      <c r="A239" s="16"/>
    </row>
  </sheetData>
  <sortState xmlns:xlrd2="http://schemas.microsoft.com/office/spreadsheetml/2017/richdata2" ref="A7:F24">
    <sortCondition ref="A24"/>
  </sortState>
  <phoneticPr fontId="19" type="noConversion"/>
  <pageMargins left="0.7" right="0.7" top="0.75" bottom="0.75" header="0.3" footer="0.3"/>
  <pageSetup orientation="portrait" horizontalDpi="1200" verticalDpi="1200" r:id="rId1"/>
  <tableParts count="1">
    <tablePart r:id="rId2"/>
  </tableParts>
  <extLst>
    <ext xmlns:x14="http://schemas.microsoft.com/office/spreadsheetml/2009/9/main" uri="{05C60535-1F16-4fd2-B633-F4F36F0B64E0}">
      <x14:sparklineGroups xmlns:xm="http://schemas.microsoft.com/office/excel/2006/main">
        <x14:sparklineGroup displayEmptyCellsAs="gap" xr2:uid="{B7E80409-3589-43D0-8DEB-B4A032A2B11E}">
          <x14:colorSeries rgb="FF376092"/>
          <x14:colorNegative rgb="FFD00000"/>
          <x14:colorAxis rgb="FF000000"/>
          <x14:colorMarkers rgb="FFD00000"/>
          <x14:colorFirst rgb="FFD00000"/>
          <x14:colorLast rgb="FFD00000"/>
          <x14:colorHigh rgb="FFD00000"/>
          <x14:colorLow rgb="FFD00000"/>
          <x14:sparklines>
            <x14:sparkline>
              <xm:f>'8.Dashboard'!B144:C144</xm:f>
              <xm:sqref>D144</xm:sqref>
            </x14:sparkline>
          </x14:sparklines>
        </x14:sparklineGroup>
        <x14:sparklineGroup displayEmptyCellsAs="gap" xr2:uid="{95ECC685-28E3-4F54-B149-A75D1A04DCA3}">
          <x14:colorSeries rgb="FF376092"/>
          <x14:colorNegative rgb="FFD00000"/>
          <x14:colorAxis rgb="FF000000"/>
          <x14:colorMarkers rgb="FFD00000"/>
          <x14:colorFirst rgb="FFD00000"/>
          <x14:colorLast rgb="FFD00000"/>
          <x14:colorHigh rgb="FFD00000"/>
          <x14:colorLow rgb="FFD00000"/>
          <x14:sparklines>
            <x14:sparkline>
              <xm:f>'8.Dashboard'!B58:C58</xm:f>
              <xm:sqref>D58</xm:sqref>
            </x14:sparkline>
          </x14:sparklines>
        </x14:sparklineGroup>
        <x14:sparklineGroup displayEmptyCellsAs="gap" xr2:uid="{D5BEFE29-2307-4527-8CA6-7B4CC647CB4B}">
          <x14:colorSeries rgb="FF376092"/>
          <x14:colorNegative rgb="FFD00000"/>
          <x14:colorAxis rgb="FF000000"/>
          <x14:colorMarkers rgb="FFD00000"/>
          <x14:colorFirst rgb="FFD00000"/>
          <x14:colorLast rgb="FFD00000"/>
          <x14:colorHigh rgb="FFD00000"/>
          <x14:colorLow rgb="FFD00000"/>
          <x14:sparklines>
            <x14:sparkline>
              <xm:f>'8.Dashboard'!B11:C11</xm:f>
              <xm:sqref>D11</xm:sqref>
            </x14:sparkline>
            <x14:sparkline>
              <xm:f>'8.Dashboard'!B10:C10</xm:f>
              <xm:sqref>D10</xm:sqref>
            </x14:sparkline>
            <x14:sparkline>
              <xm:f>'8.Dashboard'!B9:C9</xm:f>
              <xm:sqref>D9</xm:sqref>
            </x14:sparkline>
            <x14:sparkline>
              <xm:f>'8.Dashboard'!B8:C8</xm:f>
              <xm:sqref>D8</xm:sqref>
            </x14:sparkline>
            <x14:sparkline>
              <xm:f>'8.Dashboard'!B7:C7</xm:f>
              <xm:sqref>D7</xm:sqref>
            </x14:sparkline>
            <x14:sparkline>
              <xm:f>'8.Dashboard'!B6:C6</xm:f>
              <xm:sqref>D6</xm:sqref>
            </x14:sparkline>
            <x14:sparkline>
              <xm:f>'8.Dashboard'!B5:C5</xm:f>
              <xm:sqref>D5</xm:sqref>
            </x14:sparkline>
            <x14:sparkline>
              <xm:f>'8.Dashboard'!B4:C4</xm:f>
              <xm:sqref>D4</xm:sqref>
            </x14:sparkline>
          </x14:sparklines>
        </x14:sparklineGroup>
        <x14:sparklineGroup displayEmptyCellsAs="gap" xr2:uid="{3E90E4F2-ED40-4A27-974B-814A16F93A6C}">
          <x14:colorSeries rgb="FF376092"/>
          <x14:colorNegative rgb="FFD00000"/>
          <x14:colorAxis rgb="FF000000"/>
          <x14:colorMarkers rgb="FFD00000"/>
          <x14:colorFirst rgb="FFD00000"/>
          <x14:colorLast rgb="FFD00000"/>
          <x14:colorHigh rgb="FFD00000"/>
          <x14:colorLow rgb="FFD00000"/>
          <x14:sparklines>
            <x14:sparkline>
              <xm:f>'8.Dashboard'!B12:C12</xm:f>
              <xm:sqref>D12</xm:sqref>
            </x14:sparkline>
            <x14:sparkline>
              <xm:f>'8.Dashboard'!B13:C13</xm:f>
              <xm:sqref>D13</xm:sqref>
            </x14:sparkline>
            <x14:sparkline>
              <xm:f>'8.Dashboard'!B14:C14</xm:f>
              <xm:sqref>D14</xm:sqref>
            </x14:sparkline>
            <x14:sparkline>
              <xm:f>'8.Dashboard'!B15:C15</xm:f>
              <xm:sqref>D15</xm:sqref>
            </x14:sparkline>
            <x14:sparkline>
              <xm:f>'8.Dashboard'!B16:C16</xm:f>
              <xm:sqref>D16</xm:sqref>
            </x14:sparkline>
            <x14:sparkline>
              <xm:f>'8.Dashboard'!B17:C17</xm:f>
              <xm:sqref>D17</xm:sqref>
            </x14:sparkline>
            <x14:sparkline>
              <xm:f>'8.Dashboard'!B18:C18</xm:f>
              <xm:sqref>D18</xm:sqref>
            </x14:sparkline>
            <x14:sparkline>
              <xm:f>'8.Dashboard'!B19:C19</xm:f>
              <xm:sqref>D19</xm:sqref>
            </x14:sparkline>
            <x14:sparkline>
              <xm:f>'8.Dashboard'!B20:C20</xm:f>
              <xm:sqref>D20</xm:sqref>
            </x14:sparkline>
            <x14:sparkline>
              <xm:f>'8.Dashboard'!B21:C21</xm:f>
              <xm:sqref>D21</xm:sqref>
            </x14:sparkline>
            <x14:sparkline>
              <xm:f>'8.Dashboard'!B22:C22</xm:f>
              <xm:sqref>D22</xm:sqref>
            </x14:sparkline>
            <x14:sparkline>
              <xm:f>'8.Dashboard'!B23:C23</xm:f>
              <xm:sqref>D23</xm:sqref>
            </x14:sparkline>
            <x14:sparkline>
              <xm:f>'8.Dashboard'!B24:C24</xm:f>
              <xm:sqref>D24</xm:sqref>
            </x14:sparkline>
            <x14:sparkline>
              <xm:f>'8.Dashboard'!B25:C25</xm:f>
              <xm:sqref>D25</xm:sqref>
            </x14:sparkline>
            <x14:sparkline>
              <xm:f>'8.Dashboard'!B26:C26</xm:f>
              <xm:sqref>D26</xm:sqref>
            </x14:sparkline>
            <x14:sparkline>
              <xm:f>'8.Dashboard'!B27:C27</xm:f>
              <xm:sqref>D27</xm:sqref>
            </x14:sparkline>
            <x14:sparkline>
              <xm:f>'8.Dashboard'!B28:C28</xm:f>
              <xm:sqref>D28</xm:sqref>
            </x14:sparkline>
            <x14:sparkline>
              <xm:f>'8.Dashboard'!B29:C29</xm:f>
              <xm:sqref>D29</xm:sqref>
            </x14:sparkline>
            <x14:sparkline>
              <xm:f>'8.Dashboard'!B30:C30</xm:f>
              <xm:sqref>D30</xm:sqref>
            </x14:sparkline>
            <x14:sparkline>
              <xm:f>'8.Dashboard'!B31:C31</xm:f>
              <xm:sqref>D31</xm:sqref>
            </x14:sparkline>
            <x14:sparkline>
              <xm:f>'8.Dashboard'!B32:C32</xm:f>
              <xm:sqref>D32</xm:sqref>
            </x14:sparkline>
            <x14:sparkline>
              <xm:f>'8.Dashboard'!B33:C33</xm:f>
              <xm:sqref>D33</xm:sqref>
            </x14:sparkline>
            <x14:sparkline>
              <xm:f>'8.Dashboard'!B34:C34</xm:f>
              <xm:sqref>D34</xm:sqref>
            </x14:sparkline>
            <x14:sparkline>
              <xm:f>'8.Dashboard'!B35:C35</xm:f>
              <xm:sqref>D35</xm:sqref>
            </x14:sparkline>
            <x14:sparkline>
              <xm:f>'8.Dashboard'!B36:C36</xm:f>
              <xm:sqref>D36</xm:sqref>
            </x14:sparkline>
            <x14:sparkline>
              <xm:f>'8.Dashboard'!B37:C37</xm:f>
              <xm:sqref>D37</xm:sqref>
            </x14:sparkline>
            <x14:sparkline>
              <xm:f>'8.Dashboard'!B38:C38</xm:f>
              <xm:sqref>D38</xm:sqref>
            </x14:sparkline>
            <x14:sparkline>
              <xm:f>'8.Dashboard'!B39:C39</xm:f>
              <xm:sqref>D39</xm:sqref>
            </x14:sparkline>
            <x14:sparkline>
              <xm:f>'8.Dashboard'!B40:C40</xm:f>
              <xm:sqref>D40</xm:sqref>
            </x14:sparkline>
            <x14:sparkline>
              <xm:f>'8.Dashboard'!B41:C41</xm:f>
              <xm:sqref>D41</xm:sqref>
            </x14:sparkline>
            <x14:sparkline>
              <xm:f>'8.Dashboard'!B42:C42</xm:f>
              <xm:sqref>D42</xm:sqref>
            </x14:sparkline>
            <x14:sparkline>
              <xm:f>'8.Dashboard'!B43:C43</xm:f>
              <xm:sqref>D43</xm:sqref>
            </x14:sparkline>
            <x14:sparkline>
              <xm:f>'8.Dashboard'!B44:C44</xm:f>
              <xm:sqref>D44</xm:sqref>
            </x14:sparkline>
            <x14:sparkline>
              <xm:f>'8.Dashboard'!B45:C45</xm:f>
              <xm:sqref>D45</xm:sqref>
            </x14:sparkline>
            <x14:sparkline>
              <xm:f>'8.Dashboard'!B46:C46</xm:f>
              <xm:sqref>D46</xm:sqref>
            </x14:sparkline>
            <x14:sparkline>
              <xm:f>'8.Dashboard'!B47:C47</xm:f>
              <xm:sqref>D47</xm:sqref>
            </x14:sparkline>
            <x14:sparkline>
              <xm:f>'8.Dashboard'!B48:C48</xm:f>
              <xm:sqref>D48</xm:sqref>
            </x14:sparkline>
            <x14:sparkline>
              <xm:f>'8.Dashboard'!B49:C49</xm:f>
              <xm:sqref>D49</xm:sqref>
            </x14:sparkline>
            <x14:sparkline>
              <xm:f>'8.Dashboard'!B52:C52</xm:f>
              <xm:sqref>D52</xm:sqref>
            </x14:sparkline>
            <x14:sparkline>
              <xm:f>'8.Dashboard'!B53:C53</xm:f>
              <xm:sqref>D53</xm:sqref>
            </x14:sparkline>
            <x14:sparkline>
              <xm:f>'8.Dashboard'!B54:C54</xm:f>
              <xm:sqref>D54</xm:sqref>
            </x14:sparkline>
            <x14:sparkline>
              <xm:f>'8.Dashboard'!B59:C59</xm:f>
              <xm:sqref>D59</xm:sqref>
            </x14:sparkline>
            <x14:sparkline>
              <xm:f>'8.Dashboard'!B60:C60</xm:f>
              <xm:sqref>D60</xm:sqref>
            </x14:sparkline>
            <x14:sparkline>
              <xm:f>'8.Dashboard'!B61:C61</xm:f>
              <xm:sqref>D61</xm:sqref>
            </x14:sparkline>
            <x14:sparkline>
              <xm:f>'8.Dashboard'!B62:C62</xm:f>
              <xm:sqref>D62</xm:sqref>
            </x14:sparkline>
            <x14:sparkline>
              <xm:f>'8.Dashboard'!B63:C63</xm:f>
              <xm:sqref>D63</xm:sqref>
            </x14:sparkline>
            <x14:sparkline>
              <xm:f>'8.Dashboard'!B64:C64</xm:f>
              <xm:sqref>D64</xm:sqref>
            </x14:sparkline>
            <x14:sparkline>
              <xm:f>'8.Dashboard'!B65:C65</xm:f>
              <xm:sqref>D65</xm:sqref>
            </x14:sparkline>
            <x14:sparkline>
              <xm:f>'8.Dashboard'!B66:C66</xm:f>
              <xm:sqref>D66</xm:sqref>
            </x14:sparkline>
            <x14:sparkline>
              <xm:f>'8.Dashboard'!B67:C67</xm:f>
              <xm:sqref>D67</xm:sqref>
            </x14:sparkline>
            <x14:sparkline>
              <xm:f>'8.Dashboard'!B68:C68</xm:f>
              <xm:sqref>D68</xm:sqref>
            </x14:sparkline>
            <x14:sparkline>
              <xm:f>'8.Dashboard'!B69:C69</xm:f>
              <xm:sqref>D69</xm:sqref>
            </x14:sparkline>
            <x14:sparkline>
              <xm:f>'8.Dashboard'!B70:C70</xm:f>
              <xm:sqref>D70</xm:sqref>
            </x14:sparkline>
            <x14:sparkline>
              <xm:f>'8.Dashboard'!B71:C71</xm:f>
              <xm:sqref>D71</xm:sqref>
            </x14:sparkline>
            <x14:sparkline>
              <xm:f>'8.Dashboard'!B72:C72</xm:f>
              <xm:sqref>D72</xm:sqref>
            </x14:sparkline>
            <x14:sparkline>
              <xm:f>'8.Dashboard'!B73:C73</xm:f>
              <xm:sqref>D73</xm:sqref>
            </x14:sparkline>
            <x14:sparkline>
              <xm:f>'8.Dashboard'!B74:C74</xm:f>
              <xm:sqref>D74</xm:sqref>
            </x14:sparkline>
            <x14:sparkline>
              <xm:f>'8.Dashboard'!B75:C75</xm:f>
              <xm:sqref>D75</xm:sqref>
            </x14:sparkline>
            <x14:sparkline>
              <xm:f>'8.Dashboard'!B76:C76</xm:f>
              <xm:sqref>D76</xm:sqref>
            </x14:sparkline>
            <x14:sparkline>
              <xm:f>'8.Dashboard'!B77:C77</xm:f>
              <xm:sqref>D77</xm:sqref>
            </x14:sparkline>
            <x14:sparkline>
              <xm:f>'8.Dashboard'!B78:C78</xm:f>
              <xm:sqref>D78</xm:sqref>
            </x14:sparkline>
            <x14:sparkline>
              <xm:f>'8.Dashboard'!B79:C79</xm:f>
              <xm:sqref>D79</xm:sqref>
            </x14:sparkline>
            <x14:sparkline>
              <xm:f>'8.Dashboard'!B80:C80</xm:f>
              <xm:sqref>D80</xm:sqref>
            </x14:sparkline>
            <x14:sparkline>
              <xm:f>'8.Dashboard'!B81:C81</xm:f>
              <xm:sqref>D81</xm:sqref>
            </x14:sparkline>
            <x14:sparkline>
              <xm:f>'8.Dashboard'!B82:C82</xm:f>
              <xm:sqref>D82</xm:sqref>
            </x14:sparkline>
            <x14:sparkline>
              <xm:f>'8.Dashboard'!B83:C83</xm:f>
              <xm:sqref>D83</xm:sqref>
            </x14:sparkline>
            <x14:sparkline>
              <xm:f>'8.Dashboard'!B84:C84</xm:f>
              <xm:sqref>D84</xm:sqref>
            </x14:sparkline>
            <x14:sparkline>
              <xm:f>'8.Dashboard'!B85:C85</xm:f>
              <xm:sqref>D85</xm:sqref>
            </x14:sparkline>
            <x14:sparkline>
              <xm:f>'8.Dashboard'!B86:C86</xm:f>
              <xm:sqref>D86</xm:sqref>
            </x14:sparkline>
            <x14:sparkline>
              <xm:f>'8.Dashboard'!B87:C87</xm:f>
              <xm:sqref>D87</xm:sqref>
            </x14:sparkline>
            <x14:sparkline>
              <xm:f>'8.Dashboard'!B88:C88</xm:f>
              <xm:sqref>D88</xm:sqref>
            </x14:sparkline>
            <x14:sparkline>
              <xm:f>'8.Dashboard'!B89:C89</xm:f>
              <xm:sqref>D89</xm:sqref>
            </x14:sparkline>
            <x14:sparkline>
              <xm:f>'8.Dashboard'!B90:C90</xm:f>
              <xm:sqref>D90</xm:sqref>
            </x14:sparkline>
            <x14:sparkline>
              <xm:f>'8.Dashboard'!B91:C91</xm:f>
              <xm:sqref>D91</xm:sqref>
            </x14:sparkline>
            <x14:sparkline>
              <xm:f>'8.Dashboard'!B92:C92</xm:f>
              <xm:sqref>D92</xm:sqref>
            </x14:sparkline>
            <x14:sparkline>
              <xm:f>'8.Dashboard'!B93:C93</xm:f>
              <xm:sqref>D93</xm:sqref>
            </x14:sparkline>
            <x14:sparkline>
              <xm:f>'8.Dashboard'!B94:C94</xm:f>
              <xm:sqref>D94</xm:sqref>
            </x14:sparkline>
            <x14:sparkline>
              <xm:f>'8.Dashboard'!B95:C95</xm:f>
              <xm:sqref>D95</xm:sqref>
            </x14:sparkline>
            <x14:sparkline>
              <xm:f>'8.Dashboard'!B96:C96</xm:f>
              <xm:sqref>D96</xm:sqref>
            </x14:sparkline>
            <x14:sparkline>
              <xm:f>'8.Dashboard'!B97:C97</xm:f>
              <xm:sqref>D97</xm:sqref>
            </x14:sparkline>
            <x14:sparkline>
              <xm:f>'8.Dashboard'!B98:C98</xm:f>
              <xm:sqref>D98</xm:sqref>
            </x14:sparkline>
            <x14:sparkline>
              <xm:f>'8.Dashboard'!B99:C99</xm:f>
              <xm:sqref>D99</xm:sqref>
            </x14:sparkline>
            <x14:sparkline>
              <xm:f>'8.Dashboard'!B100:C100</xm:f>
              <xm:sqref>D100</xm:sqref>
            </x14:sparkline>
            <x14:sparkline>
              <xm:f>'8.Dashboard'!B101:C101</xm:f>
              <xm:sqref>D101</xm:sqref>
            </x14:sparkline>
            <x14:sparkline>
              <xm:f>'8.Dashboard'!B102:C102</xm:f>
              <xm:sqref>D102</xm:sqref>
            </x14:sparkline>
            <x14:sparkline>
              <xm:f>'8.Dashboard'!B103:C103</xm:f>
              <xm:sqref>D103</xm:sqref>
            </x14:sparkline>
            <x14:sparkline>
              <xm:f>'8.Dashboard'!B104:C104</xm:f>
              <xm:sqref>D104</xm:sqref>
            </x14:sparkline>
            <x14:sparkline>
              <xm:f>'8.Dashboard'!B105:C105</xm:f>
              <xm:sqref>D105</xm:sqref>
            </x14:sparkline>
            <x14:sparkline>
              <xm:f>'8.Dashboard'!B106:C106</xm:f>
              <xm:sqref>D106</xm:sqref>
            </x14:sparkline>
            <x14:sparkline>
              <xm:f>'8.Dashboard'!B107:C107</xm:f>
              <xm:sqref>D107</xm:sqref>
            </x14:sparkline>
            <x14:sparkline>
              <xm:f>'8.Dashboard'!B108:C108</xm:f>
              <xm:sqref>D108</xm:sqref>
            </x14:sparkline>
            <x14:sparkline>
              <xm:f>'8.Dashboard'!B109:C109</xm:f>
              <xm:sqref>D109</xm:sqref>
            </x14:sparkline>
            <x14:sparkline>
              <xm:f>'8.Dashboard'!B110:C110</xm:f>
              <xm:sqref>D110</xm:sqref>
            </x14:sparkline>
            <x14:sparkline>
              <xm:f>'8.Dashboard'!B111:C111</xm:f>
              <xm:sqref>D111</xm:sqref>
            </x14:sparkline>
            <x14:sparkline>
              <xm:f>'8.Dashboard'!B112:C112</xm:f>
              <xm:sqref>D112</xm:sqref>
            </x14:sparkline>
            <x14:sparkline>
              <xm:f>'8.Dashboard'!B113:C113</xm:f>
              <xm:sqref>D113</xm:sqref>
            </x14:sparkline>
            <x14:sparkline>
              <xm:f>'8.Dashboard'!B114:C114</xm:f>
              <xm:sqref>D114</xm:sqref>
            </x14:sparkline>
            <x14:sparkline>
              <xm:f>'8.Dashboard'!B115:C115</xm:f>
              <xm:sqref>D115</xm:sqref>
            </x14:sparkline>
            <x14:sparkline>
              <xm:f>'8.Dashboard'!B116:C116</xm:f>
              <xm:sqref>D116</xm:sqref>
            </x14:sparkline>
            <x14:sparkline>
              <xm:f>'8.Dashboard'!B117:C117</xm:f>
              <xm:sqref>D117</xm:sqref>
            </x14:sparkline>
            <x14:sparkline>
              <xm:f>'8.Dashboard'!B118:C118</xm:f>
              <xm:sqref>D118</xm:sqref>
            </x14:sparkline>
            <x14:sparkline>
              <xm:f>'8.Dashboard'!B119:C119</xm:f>
              <xm:sqref>D119</xm:sqref>
            </x14:sparkline>
            <x14:sparkline>
              <xm:f>'8.Dashboard'!B120:C120</xm:f>
              <xm:sqref>D120</xm:sqref>
            </x14:sparkline>
            <x14:sparkline>
              <xm:f>'8.Dashboard'!B121:C121</xm:f>
              <xm:sqref>D121</xm:sqref>
            </x14:sparkline>
            <x14:sparkline>
              <xm:f>'8.Dashboard'!B122:C122</xm:f>
              <xm:sqref>D122</xm:sqref>
            </x14:sparkline>
            <x14:sparkline>
              <xm:f>'8.Dashboard'!B123:C123</xm:f>
              <xm:sqref>D123</xm:sqref>
            </x14:sparkline>
            <x14:sparkline>
              <xm:f>'8.Dashboard'!B124:C124</xm:f>
              <xm:sqref>D124</xm:sqref>
            </x14:sparkline>
            <x14:sparkline>
              <xm:f>'8.Dashboard'!B125:C125</xm:f>
              <xm:sqref>D125</xm:sqref>
            </x14:sparkline>
            <x14:sparkline>
              <xm:f>'8.Dashboard'!B126:C126</xm:f>
              <xm:sqref>D126</xm:sqref>
            </x14:sparkline>
            <x14:sparkline>
              <xm:f>'8.Dashboard'!B127:C127</xm:f>
              <xm:sqref>D127</xm:sqref>
            </x14:sparkline>
            <x14:sparkline>
              <xm:f>'8.Dashboard'!B128:C128</xm:f>
              <xm:sqref>D128</xm:sqref>
            </x14:sparkline>
            <x14:sparkline>
              <xm:f>'8.Dashboard'!B129:C129</xm:f>
              <xm:sqref>D129</xm:sqref>
            </x14:sparkline>
            <x14:sparkline>
              <xm:f>'8.Dashboard'!B130:C130</xm:f>
              <xm:sqref>D130</xm:sqref>
            </x14:sparkline>
            <x14:sparkline>
              <xm:f>'8.Dashboard'!B131:C131</xm:f>
              <xm:sqref>D131</xm:sqref>
            </x14:sparkline>
            <x14:sparkline>
              <xm:f>'8.Dashboard'!B132:C132</xm:f>
              <xm:sqref>D132</xm:sqref>
            </x14:sparkline>
            <x14:sparkline>
              <xm:f>'8.Dashboard'!B133:C133</xm:f>
              <xm:sqref>D133</xm:sqref>
            </x14:sparkline>
            <x14:sparkline>
              <xm:f>'8.Dashboard'!B134:C134</xm:f>
              <xm:sqref>D134</xm:sqref>
            </x14:sparkline>
            <x14:sparkline>
              <xm:f>'8.Dashboard'!B135:C135</xm:f>
              <xm:sqref>D135</xm:sqref>
            </x14:sparkline>
            <x14:sparkline>
              <xm:f>'8.Dashboard'!B136:C136</xm:f>
              <xm:sqref>D136</xm:sqref>
            </x14:sparkline>
            <x14:sparkline>
              <xm:f>'8.Dashboard'!B137:C137</xm:f>
              <xm:sqref>D137</xm:sqref>
            </x14:sparkline>
            <x14:sparkline>
              <xm:f>'8.Dashboard'!B138:C138</xm:f>
              <xm:sqref>D138</xm:sqref>
            </x14:sparkline>
            <x14:sparkline>
              <xm:f>'8.Dashboard'!B139:C139</xm:f>
              <xm:sqref>D139</xm:sqref>
            </x14:sparkline>
            <x14:sparkline>
              <xm:f>'8.Dashboard'!B140:C140</xm:f>
              <xm:sqref>D140</xm:sqref>
            </x14:sparkline>
            <x14:sparkline>
              <xm:f>'8.Dashboard'!B141:C141</xm:f>
              <xm:sqref>D141</xm:sqref>
            </x14:sparkline>
            <x14:sparkline>
              <xm:f>'8.Dashboard'!B144:C144</xm:f>
              <xm:sqref>D142</xm:sqref>
            </x14:sparkline>
            <x14:sparkline>
              <xm:f>'8.Dashboard'!B143:C143</xm:f>
              <xm:sqref>D143</xm:sqref>
            </x14:sparkline>
            <x14:sparkline>
              <xm:f>'8.Dashboard'!B145:C145</xm:f>
              <xm:sqref>D145</xm:sqref>
            </x14:sparkline>
            <x14:sparkline>
              <xm:f>'8.Dashboard'!B146:C146</xm:f>
              <xm:sqref>D146</xm:sqref>
            </x14:sparkline>
            <x14:sparkline>
              <xm:f>'8.Dashboard'!B147:C147</xm:f>
              <xm:sqref>D147</xm:sqref>
            </x14:sparkline>
            <x14:sparkline>
              <xm:f>'8.Dashboard'!B148:C148</xm:f>
              <xm:sqref>D148</xm:sqref>
            </x14:sparkline>
            <x14:sparkline>
              <xm:f>'8.Dashboard'!B149:C149</xm:f>
              <xm:sqref>D149</xm:sqref>
            </x14:sparkline>
            <x14:sparkline>
              <xm:f>'8.Dashboard'!B150:C150</xm:f>
              <xm:sqref>D150</xm:sqref>
            </x14:sparkline>
            <x14:sparkline>
              <xm:f>'8.Dashboard'!B151:C151</xm:f>
              <xm:sqref>D151</xm:sqref>
            </x14:sparkline>
            <x14:sparkline>
              <xm:f>'8.Dashboard'!B152:C152</xm:f>
              <xm:sqref>D152</xm:sqref>
            </x14:sparkline>
            <x14:sparkline>
              <xm:f>'8.Dashboard'!B153:C153</xm:f>
              <xm:sqref>D153</xm:sqref>
            </x14:sparkline>
            <x14:sparkline>
              <xm:f>'8.Dashboard'!B154:C154</xm:f>
              <xm:sqref>D154</xm:sqref>
            </x14:sparkline>
            <x14:sparkline>
              <xm:f>'8.Dashboard'!B155:C155</xm:f>
              <xm:sqref>D155</xm:sqref>
            </x14:sparkline>
            <x14:sparkline>
              <xm:f>'8.Dashboard'!B156:C156</xm:f>
              <xm:sqref>D156</xm:sqref>
            </x14:sparkline>
            <x14:sparkline>
              <xm:f>'8.Dashboard'!B157:C157</xm:f>
              <xm:sqref>D157</xm:sqref>
            </x14:sparkline>
            <x14:sparkline>
              <xm:f>'8.Dashboard'!B158:C158</xm:f>
              <xm:sqref>D158</xm:sqref>
            </x14:sparkline>
            <x14:sparkline>
              <xm:f>'8.Dashboard'!B159:C159</xm:f>
              <xm:sqref>D159</xm:sqref>
            </x14:sparkline>
            <x14:sparkline>
              <xm:f>'8.Dashboard'!B160:C160</xm:f>
              <xm:sqref>D160</xm:sqref>
            </x14:sparkline>
            <x14:sparkline>
              <xm:f>'8.Dashboard'!B161:C161</xm:f>
              <xm:sqref>D161</xm:sqref>
            </x14:sparkline>
            <x14:sparkline>
              <xm:f>'8.Dashboard'!B162:C162</xm:f>
              <xm:sqref>D162</xm:sqref>
            </x14:sparkline>
            <x14:sparkline>
              <xm:f>'8.Dashboard'!B163:C163</xm:f>
              <xm:sqref>D163</xm:sqref>
            </x14:sparkline>
            <x14:sparkline>
              <xm:f>'8.Dashboard'!B164:C164</xm:f>
              <xm:sqref>D164</xm:sqref>
            </x14:sparkline>
            <x14:sparkline>
              <xm:f>'8.Dashboard'!B165:C165</xm:f>
              <xm:sqref>D165</xm:sqref>
            </x14:sparkline>
            <x14:sparkline>
              <xm:f>'8.Dashboard'!B166:C166</xm:f>
              <xm:sqref>D166</xm:sqref>
            </x14:sparkline>
            <x14:sparkline>
              <xm:f>'8.Dashboard'!B167:C167</xm:f>
              <xm:sqref>D167</xm:sqref>
            </x14:sparkline>
            <x14:sparkline>
              <xm:f>'8.Dashboard'!B168:C168</xm:f>
              <xm:sqref>D168</xm:sqref>
            </x14:sparkline>
            <x14:sparkline>
              <xm:f>'8.Dashboard'!B169:C169</xm:f>
              <xm:sqref>D169</xm:sqref>
            </x14:sparkline>
            <x14:sparkline>
              <xm:f>'8.Dashboard'!B170:C170</xm:f>
              <xm:sqref>D170</xm:sqref>
            </x14:sparkline>
            <x14:sparkline>
              <xm:f>'8.Dashboard'!B171:C171</xm:f>
              <xm:sqref>D171</xm:sqref>
            </x14:sparkline>
            <x14:sparkline>
              <xm:f>'8.Dashboard'!B172:C172</xm:f>
              <xm:sqref>D172</xm:sqref>
            </x14:sparkline>
            <x14:sparkline>
              <xm:f>'8.Dashboard'!B173:C173</xm:f>
              <xm:sqref>D173</xm:sqref>
            </x14:sparkline>
            <x14:sparkline>
              <xm:f>'8.Dashboard'!B174:C174</xm:f>
              <xm:sqref>D174</xm:sqref>
            </x14:sparkline>
            <x14:sparkline>
              <xm:f>'8.Dashboard'!B175:C175</xm:f>
              <xm:sqref>D175</xm:sqref>
            </x14:sparkline>
            <x14:sparkline>
              <xm:f>'8.Dashboard'!B176:C176</xm:f>
              <xm:sqref>D176</xm:sqref>
            </x14:sparkline>
            <x14:sparkline>
              <xm:f>'8.Dashboard'!B177:C177</xm:f>
              <xm:sqref>D177</xm:sqref>
            </x14:sparkline>
            <x14:sparkline>
              <xm:f>'8.Dashboard'!B178:C178</xm:f>
              <xm:sqref>D178</xm:sqref>
            </x14:sparkline>
            <x14:sparkline>
              <xm:f>'8.Dashboard'!B179:C179</xm:f>
              <xm:sqref>D179</xm:sqref>
            </x14:sparkline>
            <x14:sparkline>
              <xm:f>'8.Dashboard'!B180:C180</xm:f>
              <xm:sqref>D180</xm:sqref>
            </x14:sparkline>
            <x14:sparkline>
              <xm:f>'8.Dashboard'!B181:C181</xm:f>
              <xm:sqref>D181</xm:sqref>
            </x14:sparkline>
            <x14:sparkline>
              <xm:f>'8.Dashboard'!B182:C182</xm:f>
              <xm:sqref>D182</xm:sqref>
            </x14:sparkline>
            <x14:sparkline>
              <xm:f>'8.Dashboard'!B183:C183</xm:f>
              <xm:sqref>D183</xm:sqref>
            </x14:sparkline>
            <x14:sparkline>
              <xm:f>'8.Dashboard'!B184:C184</xm:f>
              <xm:sqref>D184</xm:sqref>
            </x14:sparkline>
            <x14:sparkline>
              <xm:f>'8.Dashboard'!B185:C185</xm:f>
              <xm:sqref>D185</xm:sqref>
            </x14:sparkline>
            <x14:sparkline>
              <xm:f>'8.Dashboard'!B186:C186</xm:f>
              <xm:sqref>D186</xm:sqref>
            </x14:sparkline>
            <x14:sparkline>
              <xm:f>'8.Dashboard'!B187:C187</xm:f>
              <xm:sqref>D187</xm:sqref>
            </x14:sparkline>
            <x14:sparkline>
              <xm:f>'8.Dashboard'!B188:C188</xm:f>
              <xm:sqref>D188</xm:sqref>
            </x14:sparkline>
            <x14:sparkline>
              <xm:f>'8.Dashboard'!B189:C189</xm:f>
              <xm:sqref>D189</xm:sqref>
            </x14:sparkline>
          </x14:sparklines>
        </x14:sparklineGroup>
        <x14:sparklineGroup displayEmptyCellsAs="gap" xr2:uid="{4E7C7154-48A2-446E-8478-03BB6EBB512F}">
          <x14:colorSeries rgb="FF376092"/>
          <x14:colorNegative rgb="FFD00000"/>
          <x14:colorAxis rgb="FF000000"/>
          <x14:colorMarkers rgb="FFD00000"/>
          <x14:colorFirst rgb="FFD00000"/>
          <x14:colorLast rgb="FFD00000"/>
          <x14:colorHigh rgb="FFD00000"/>
          <x14:colorLow rgb="FFD00000"/>
          <x14:sparklines>
            <x14:sparkline>
              <xm:f>'8.Dashboard'!B50:C50</xm:f>
              <xm:sqref>D50</xm:sqref>
            </x14:sparkline>
            <x14:sparkline>
              <xm:f>'8.Dashboard'!B51:C51</xm:f>
              <xm:sqref>D51</xm:sqref>
            </x14:sparkline>
          </x14:sparklines>
        </x14:sparklineGroup>
        <x14:sparklineGroup displayEmptyCellsAs="gap" xr2:uid="{F902C67E-3DF3-4AD0-8E50-647830F86828}">
          <x14:colorSeries rgb="FF376092"/>
          <x14:colorNegative rgb="FFD00000"/>
          <x14:colorAxis rgb="FF000000"/>
          <x14:colorMarkers rgb="FFD00000"/>
          <x14:colorFirst rgb="FFD00000"/>
          <x14:colorLast rgb="FFD00000"/>
          <x14:colorHigh rgb="FFD00000"/>
          <x14:colorLow rgb="FFD00000"/>
          <x14:sparklines>
            <x14:sparkline>
              <xm:f>'8.Dashboard'!B56:C56</xm:f>
              <xm:sqref>D56</xm:sqref>
            </x14:sparkline>
            <x14:sparkline>
              <xm:f>'8.Dashboard'!B57:C57</xm:f>
              <xm:sqref>D57</xm:sqref>
            </x14:sparkline>
          </x14:sparklines>
        </x14:sparklineGroup>
        <x14:sparklineGroup displayEmptyCellsAs="gap" xr2:uid="{55A42826-094E-43DC-AC8E-19231998C0A8}">
          <x14:colorSeries rgb="FF376092"/>
          <x14:colorNegative rgb="FFD00000"/>
          <x14:colorAxis rgb="FF000000"/>
          <x14:colorMarkers rgb="FFD00000"/>
          <x14:colorFirst rgb="FFD00000"/>
          <x14:colorLast rgb="FFD00000"/>
          <x14:colorHigh rgb="FFD00000"/>
          <x14:colorLow rgb="FFD00000"/>
          <x14:sparklines>
            <x14:sparkline>
              <xm:f>'8.Dashboard'!B55:C55</xm:f>
              <xm:sqref>D55</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0.499984740745262"/>
  </sheetPr>
  <dimension ref="A1:AH31"/>
  <sheetViews>
    <sheetView zoomScaleNormal="100" workbookViewId="0">
      <selection activeCell="A3" sqref="A3:AH3"/>
    </sheetView>
  </sheetViews>
  <sheetFormatPr defaultColWidth="18.36328125" defaultRowHeight="15.5" x14ac:dyDescent="0.35"/>
  <cols>
    <col min="1" max="1" width="27.6328125" style="3" customWidth="1"/>
    <col min="2" max="2" width="27.36328125" style="3" customWidth="1"/>
    <col min="3" max="19" width="18.36328125" style="3" customWidth="1"/>
    <col min="20" max="20" width="17.08984375" style="117" customWidth="1"/>
    <col min="21" max="31" width="18.36328125" style="3" customWidth="1"/>
    <col min="32" max="32" width="20.36328125" style="3" customWidth="1"/>
    <col min="33" max="33" width="18.36328125" style="3" customWidth="1"/>
    <col min="34" max="34" width="18.36328125" style="117" customWidth="1"/>
    <col min="35" max="16384" width="18.36328125" style="3"/>
  </cols>
  <sheetData>
    <row r="1" spans="1:34" x14ac:dyDescent="0.35">
      <c r="A1" s="186" t="s">
        <v>712</v>
      </c>
    </row>
    <row r="2" spans="1:34" s="1" customFormat="1" ht="15" x14ac:dyDescent="0.3">
      <c r="C2" s="18"/>
      <c r="D2" s="18"/>
      <c r="E2" s="19" t="s">
        <v>713</v>
      </c>
      <c r="F2" s="20"/>
      <c r="G2" s="18"/>
      <c r="H2" s="18"/>
      <c r="I2" s="18"/>
      <c r="J2" s="18"/>
      <c r="K2" s="21"/>
      <c r="L2" s="21"/>
      <c r="M2" s="21"/>
      <c r="N2" s="21"/>
      <c r="O2" s="21" t="s">
        <v>714</v>
      </c>
      <c r="P2" s="21"/>
      <c r="Q2" s="21"/>
      <c r="R2" s="21"/>
      <c r="S2" s="21"/>
      <c r="T2" s="129"/>
      <c r="U2" s="22" t="s">
        <v>715</v>
      </c>
      <c r="V2" s="23"/>
      <c r="W2" s="24"/>
      <c r="X2" s="24"/>
      <c r="Y2" s="24"/>
      <c r="Z2" s="24"/>
      <c r="AA2" s="25" t="s">
        <v>716</v>
      </c>
      <c r="AB2" s="24"/>
      <c r="AC2" s="24"/>
      <c r="AD2" s="24"/>
      <c r="AE2" s="24"/>
      <c r="AF2" s="26"/>
      <c r="AG2" s="291" t="s">
        <v>717</v>
      </c>
      <c r="AH2" s="291"/>
    </row>
    <row r="3" spans="1:34" s="17" customFormat="1" ht="95.4" customHeight="1" x14ac:dyDescent="0.3">
      <c r="A3" s="273" t="s">
        <v>718</v>
      </c>
      <c r="B3" s="274" t="s">
        <v>719</v>
      </c>
      <c r="C3" s="274" t="s">
        <v>516</v>
      </c>
      <c r="D3" s="274" t="s">
        <v>465</v>
      </c>
      <c r="E3" s="274" t="s">
        <v>493</v>
      </c>
      <c r="F3" s="274" t="s">
        <v>524</v>
      </c>
      <c r="G3" s="274" t="s">
        <v>720</v>
      </c>
      <c r="H3" s="274" t="s">
        <v>471</v>
      </c>
      <c r="I3" s="274" t="s">
        <v>469</v>
      </c>
      <c r="J3" s="274" t="s">
        <v>498</v>
      </c>
      <c r="K3" s="274" t="s">
        <v>721</v>
      </c>
      <c r="L3" s="274" t="s">
        <v>722</v>
      </c>
      <c r="M3" s="274" t="s">
        <v>723</v>
      </c>
      <c r="N3" s="274" t="s">
        <v>724</v>
      </c>
      <c r="O3" s="274" t="s">
        <v>481</v>
      </c>
      <c r="P3" s="274" t="s">
        <v>489</v>
      </c>
      <c r="Q3" s="274" t="s">
        <v>457</v>
      </c>
      <c r="R3" s="274" t="s">
        <v>505</v>
      </c>
      <c r="S3" s="274" t="s">
        <v>725</v>
      </c>
      <c r="T3" s="284" t="s">
        <v>526</v>
      </c>
      <c r="U3" s="274" t="s">
        <v>726</v>
      </c>
      <c r="V3" s="274" t="s">
        <v>727</v>
      </c>
      <c r="W3" s="274" t="s">
        <v>728</v>
      </c>
      <c r="X3" s="274" t="s">
        <v>729</v>
      </c>
      <c r="Y3" s="274" t="s">
        <v>730</v>
      </c>
      <c r="Z3" s="274" t="s">
        <v>731</v>
      </c>
      <c r="AA3" s="274" t="s">
        <v>732</v>
      </c>
      <c r="AB3" s="274" t="s">
        <v>733</v>
      </c>
      <c r="AC3" s="274" t="s">
        <v>734</v>
      </c>
      <c r="AD3" s="274" t="s">
        <v>735</v>
      </c>
      <c r="AE3" s="274" t="s">
        <v>736</v>
      </c>
      <c r="AF3" s="274" t="s">
        <v>432</v>
      </c>
      <c r="AG3" s="274" t="s">
        <v>737</v>
      </c>
      <c r="AH3" s="285" t="s">
        <v>738</v>
      </c>
    </row>
    <row r="4" spans="1:34" ht="29" customHeight="1" x14ac:dyDescent="0.35">
      <c r="A4" s="227" t="s">
        <v>739</v>
      </c>
      <c r="B4" s="7" t="s">
        <v>740</v>
      </c>
      <c r="C4" s="36">
        <v>19</v>
      </c>
      <c r="D4" s="36">
        <v>31</v>
      </c>
      <c r="E4" s="36">
        <v>43</v>
      </c>
      <c r="F4" s="36">
        <v>94</v>
      </c>
      <c r="G4" s="98">
        <v>9.6</v>
      </c>
      <c r="H4" s="36" t="s">
        <v>741</v>
      </c>
      <c r="I4" s="36" t="s">
        <v>741</v>
      </c>
      <c r="J4" s="36" t="s">
        <v>741</v>
      </c>
      <c r="K4" s="36">
        <v>0.89400000000000002</v>
      </c>
      <c r="L4" s="36">
        <v>3.5000000000000003E-2</v>
      </c>
      <c r="M4" s="36">
        <v>6.0999999999999999E-2</v>
      </c>
      <c r="N4" s="36">
        <v>8.4000000000000005E-2</v>
      </c>
      <c r="O4" s="36">
        <v>67</v>
      </c>
      <c r="P4" s="36" t="s">
        <v>541</v>
      </c>
      <c r="Q4" s="36" t="s">
        <v>541</v>
      </c>
      <c r="R4" s="36" t="s">
        <v>541</v>
      </c>
      <c r="S4" s="36" t="s">
        <v>541</v>
      </c>
      <c r="T4" s="98">
        <v>54176.2</v>
      </c>
      <c r="U4" s="27">
        <v>2.0209999999999998E-3</v>
      </c>
      <c r="V4" s="98">
        <v>14.7</v>
      </c>
      <c r="W4" s="36">
        <v>30</v>
      </c>
      <c r="X4" s="36" t="s">
        <v>541</v>
      </c>
      <c r="Y4" s="36">
        <v>49</v>
      </c>
      <c r="Z4" s="36">
        <v>97</v>
      </c>
      <c r="AA4" s="36">
        <v>13</v>
      </c>
      <c r="AB4" s="36">
        <v>17</v>
      </c>
      <c r="AC4" s="36">
        <v>17</v>
      </c>
      <c r="AD4" s="36">
        <v>97</v>
      </c>
      <c r="AE4" s="36">
        <v>13</v>
      </c>
      <c r="AF4" s="36" t="s">
        <v>541</v>
      </c>
      <c r="AG4" s="36">
        <v>0.60029999999999994</v>
      </c>
      <c r="AH4" s="234">
        <v>26.8</v>
      </c>
    </row>
    <row r="5" spans="1:34" ht="20" customHeight="1" x14ac:dyDescent="0.35">
      <c r="A5" s="227" t="s">
        <v>739</v>
      </c>
      <c r="B5" s="7" t="s">
        <v>667</v>
      </c>
      <c r="C5" s="36">
        <v>28</v>
      </c>
      <c r="D5" s="36">
        <v>38</v>
      </c>
      <c r="E5" s="36">
        <v>58</v>
      </c>
      <c r="F5" s="36">
        <v>95</v>
      </c>
      <c r="G5" s="98">
        <v>7.3</v>
      </c>
      <c r="H5" s="36" t="s">
        <v>741</v>
      </c>
      <c r="I5" s="36" t="s">
        <v>741</v>
      </c>
      <c r="J5" s="36" t="s">
        <v>741</v>
      </c>
      <c r="K5" s="36">
        <v>0.82</v>
      </c>
      <c r="L5" s="36">
        <v>3.2000000000000001E-2</v>
      </c>
      <c r="M5" s="36">
        <v>6.6000000000000003E-2</v>
      </c>
      <c r="N5" s="36">
        <v>8.3000000000000004E-2</v>
      </c>
      <c r="O5" s="36">
        <v>71</v>
      </c>
      <c r="P5" s="36" t="s">
        <v>541</v>
      </c>
      <c r="Q5" s="36" t="s">
        <v>541</v>
      </c>
      <c r="R5" s="36" t="s">
        <v>541</v>
      </c>
      <c r="S5" s="36" t="s">
        <v>541</v>
      </c>
      <c r="T5" s="130">
        <v>87136.2</v>
      </c>
      <c r="U5" s="27">
        <v>4.6179999999999997E-3</v>
      </c>
      <c r="V5" s="98">
        <v>20.9</v>
      </c>
      <c r="W5" s="36">
        <v>22</v>
      </c>
      <c r="X5" s="36" t="s">
        <v>541</v>
      </c>
      <c r="Y5" s="36">
        <v>41</v>
      </c>
      <c r="Z5" s="36">
        <v>97</v>
      </c>
      <c r="AA5" s="36">
        <v>12</v>
      </c>
      <c r="AB5" s="36">
        <v>20</v>
      </c>
      <c r="AC5" s="36">
        <v>20</v>
      </c>
      <c r="AD5" s="36">
        <v>97</v>
      </c>
      <c r="AE5" s="36">
        <v>12</v>
      </c>
      <c r="AF5" s="36" t="s">
        <v>541</v>
      </c>
      <c r="AG5" s="36">
        <v>1.7097899999999999</v>
      </c>
      <c r="AH5" s="234">
        <v>43.8</v>
      </c>
    </row>
    <row r="6" spans="1:34" ht="20" customHeight="1" x14ac:dyDescent="0.35">
      <c r="A6" s="227" t="s">
        <v>739</v>
      </c>
      <c r="B6" s="7" t="s">
        <v>742</v>
      </c>
      <c r="C6" s="36">
        <v>27</v>
      </c>
      <c r="D6" s="36">
        <v>34</v>
      </c>
      <c r="E6" s="36">
        <v>43</v>
      </c>
      <c r="F6" s="36">
        <v>96</v>
      </c>
      <c r="G6" s="98">
        <v>9.3000000000000007</v>
      </c>
      <c r="H6" s="36" t="s">
        <v>741</v>
      </c>
      <c r="I6" s="36" t="s">
        <v>741</v>
      </c>
      <c r="J6" s="36" t="s">
        <v>741</v>
      </c>
      <c r="K6" s="36">
        <v>0.90600000000000003</v>
      </c>
      <c r="L6" s="36">
        <v>3.3000000000000002E-2</v>
      </c>
      <c r="M6" s="36">
        <v>5.8999999999999997E-2</v>
      </c>
      <c r="N6" s="36">
        <v>8.3000000000000004E-2</v>
      </c>
      <c r="O6" s="36">
        <v>70</v>
      </c>
      <c r="P6" s="36" t="s">
        <v>541</v>
      </c>
      <c r="Q6" s="36" t="s">
        <v>541</v>
      </c>
      <c r="R6" s="36" t="s">
        <v>541</v>
      </c>
      <c r="S6" s="36" t="s">
        <v>541</v>
      </c>
      <c r="T6" s="130">
        <v>21285.1</v>
      </c>
      <c r="U6" s="27">
        <v>2.0209999999999998E-3</v>
      </c>
      <c r="V6" s="98">
        <v>14.7</v>
      </c>
      <c r="W6" s="36">
        <v>30</v>
      </c>
      <c r="X6" s="36" t="s">
        <v>541</v>
      </c>
      <c r="Y6" s="36">
        <v>49</v>
      </c>
      <c r="Z6" s="36">
        <v>97</v>
      </c>
      <c r="AA6" s="36">
        <v>13</v>
      </c>
      <c r="AB6" s="36">
        <v>17</v>
      </c>
      <c r="AC6" s="36">
        <v>17</v>
      </c>
      <c r="AD6" s="36">
        <v>98</v>
      </c>
      <c r="AE6" s="36">
        <v>13</v>
      </c>
      <c r="AF6" s="36" t="s">
        <v>541</v>
      </c>
      <c r="AG6" s="36">
        <v>0.37790000000000001</v>
      </c>
      <c r="AH6" s="234">
        <v>78.900000000000006</v>
      </c>
    </row>
    <row r="7" spans="1:34" ht="20" customHeight="1" x14ac:dyDescent="0.35">
      <c r="A7" s="227" t="s">
        <v>739</v>
      </c>
      <c r="B7" s="7" t="s">
        <v>650</v>
      </c>
      <c r="C7" s="36">
        <v>23</v>
      </c>
      <c r="D7" s="36">
        <v>29</v>
      </c>
      <c r="E7" s="36">
        <v>44</v>
      </c>
      <c r="F7" s="36">
        <v>99</v>
      </c>
      <c r="G7" s="98">
        <v>9</v>
      </c>
      <c r="H7" s="36" t="s">
        <v>741</v>
      </c>
      <c r="I7" s="36" t="s">
        <v>741</v>
      </c>
      <c r="J7" s="36" t="s">
        <v>743</v>
      </c>
      <c r="K7" s="36">
        <v>0.84199999999999997</v>
      </c>
      <c r="L7" s="36">
        <v>3.5000000000000003E-2</v>
      </c>
      <c r="M7" s="36">
        <v>6.4000000000000001E-2</v>
      </c>
      <c r="N7" s="36">
        <v>0.08</v>
      </c>
      <c r="O7" s="36">
        <v>67</v>
      </c>
      <c r="P7" s="36" t="s">
        <v>541</v>
      </c>
      <c r="Q7" s="36" t="s">
        <v>541</v>
      </c>
      <c r="R7" s="36" t="s">
        <v>541</v>
      </c>
      <c r="S7" s="36" t="s">
        <v>541</v>
      </c>
      <c r="T7" s="130">
        <v>6259.9</v>
      </c>
      <c r="U7" s="27">
        <v>1.451E-3</v>
      </c>
      <c r="V7" s="98">
        <v>10</v>
      </c>
      <c r="W7" s="36">
        <v>24</v>
      </c>
      <c r="X7" s="36" t="s">
        <v>541</v>
      </c>
      <c r="Y7" s="36">
        <v>34</v>
      </c>
      <c r="Z7" s="36">
        <v>98</v>
      </c>
      <c r="AA7" s="36">
        <v>10</v>
      </c>
      <c r="AB7" s="36">
        <v>24</v>
      </c>
      <c r="AC7" s="36">
        <v>24</v>
      </c>
      <c r="AD7" s="36">
        <v>99</v>
      </c>
      <c r="AE7" s="36">
        <v>10</v>
      </c>
      <c r="AF7" s="36" t="s">
        <v>541</v>
      </c>
      <c r="AG7" s="36">
        <v>2.1801200000000001</v>
      </c>
      <c r="AH7" s="234">
        <v>325.7</v>
      </c>
    </row>
    <row r="8" spans="1:34" ht="20" customHeight="1" x14ac:dyDescent="0.35">
      <c r="A8" s="227" t="s">
        <v>739</v>
      </c>
      <c r="B8" s="7" t="s">
        <v>654</v>
      </c>
      <c r="C8" s="36">
        <v>23</v>
      </c>
      <c r="D8" s="36">
        <v>29</v>
      </c>
      <c r="E8" s="36">
        <v>44</v>
      </c>
      <c r="F8" s="36">
        <v>99</v>
      </c>
      <c r="G8" s="98">
        <v>9</v>
      </c>
      <c r="H8" s="36" t="s">
        <v>741</v>
      </c>
      <c r="I8" s="36" t="s">
        <v>741</v>
      </c>
      <c r="J8" s="36" t="s">
        <v>743</v>
      </c>
      <c r="K8" s="36">
        <v>0.91900000000000004</v>
      </c>
      <c r="L8" s="36">
        <v>3.3000000000000002E-2</v>
      </c>
      <c r="M8" s="36">
        <v>0.06</v>
      </c>
      <c r="N8" s="36">
        <v>7.2999999999999995E-2</v>
      </c>
      <c r="O8" s="36">
        <v>66</v>
      </c>
      <c r="P8" s="36" t="s">
        <v>541</v>
      </c>
      <c r="Q8" s="36" t="s">
        <v>541</v>
      </c>
      <c r="R8" s="36" t="s">
        <v>541</v>
      </c>
      <c r="S8" s="36" t="s">
        <v>541</v>
      </c>
      <c r="T8" s="98">
        <v>1979</v>
      </c>
      <c r="U8" s="27">
        <v>9.9299999999999996E-4</v>
      </c>
      <c r="V8" s="98">
        <v>7.8</v>
      </c>
      <c r="W8" s="36">
        <v>24</v>
      </c>
      <c r="X8" s="36" t="s">
        <v>541</v>
      </c>
      <c r="Y8" s="36">
        <v>36</v>
      </c>
      <c r="Z8" s="36">
        <v>98</v>
      </c>
      <c r="AA8" s="36">
        <v>7</v>
      </c>
      <c r="AB8" s="36">
        <v>24</v>
      </c>
      <c r="AC8" s="36">
        <v>24</v>
      </c>
      <c r="AD8" s="36">
        <v>99</v>
      </c>
      <c r="AE8" s="36">
        <v>9</v>
      </c>
      <c r="AF8" s="36" t="s">
        <v>541</v>
      </c>
      <c r="AG8" s="36">
        <v>0.76210999999999995</v>
      </c>
      <c r="AH8" s="234">
        <v>121.5</v>
      </c>
    </row>
    <row r="9" spans="1:34" ht="20" customHeight="1" x14ac:dyDescent="0.35">
      <c r="A9" s="227" t="s">
        <v>739</v>
      </c>
      <c r="B9" s="7" t="s">
        <v>744</v>
      </c>
      <c r="C9" s="36">
        <v>20</v>
      </c>
      <c r="D9" s="36">
        <v>28</v>
      </c>
      <c r="E9" s="36">
        <v>43</v>
      </c>
      <c r="F9" s="36">
        <v>98</v>
      </c>
      <c r="G9" s="98">
        <v>9.6999999999999993</v>
      </c>
      <c r="H9" s="36" t="s">
        <v>741</v>
      </c>
      <c r="I9" s="36" t="s">
        <v>741</v>
      </c>
      <c r="J9" s="36" t="s">
        <v>743</v>
      </c>
      <c r="K9" s="36">
        <v>0.77</v>
      </c>
      <c r="L9" s="36">
        <v>3.5000000000000003E-2</v>
      </c>
      <c r="M9" s="36">
        <v>6.3E-2</v>
      </c>
      <c r="N9" s="36">
        <v>7.8E-2</v>
      </c>
      <c r="O9" s="36">
        <v>67</v>
      </c>
      <c r="P9" s="36" t="s">
        <v>541</v>
      </c>
      <c r="Q9" s="36" t="s">
        <v>541</v>
      </c>
      <c r="R9" s="36" t="s">
        <v>541</v>
      </c>
      <c r="S9" s="36" t="s">
        <v>541</v>
      </c>
      <c r="T9" s="130">
        <v>14.3</v>
      </c>
      <c r="U9" s="27">
        <v>1.1490000000000001E-3</v>
      </c>
      <c r="V9" s="98">
        <v>8.8000000000000007</v>
      </c>
      <c r="W9" s="36">
        <v>21</v>
      </c>
      <c r="X9" s="36" t="s">
        <v>541</v>
      </c>
      <c r="Y9" s="36">
        <v>34</v>
      </c>
      <c r="Z9" s="36">
        <v>98</v>
      </c>
      <c r="AA9" s="36">
        <v>10</v>
      </c>
      <c r="AB9" s="36">
        <v>21</v>
      </c>
      <c r="AC9" s="36">
        <v>21</v>
      </c>
      <c r="AD9" s="36">
        <v>99</v>
      </c>
      <c r="AE9" s="36">
        <v>11</v>
      </c>
      <c r="AF9" s="36" t="s">
        <v>541</v>
      </c>
      <c r="AG9" s="36" t="s">
        <v>541</v>
      </c>
      <c r="AH9" s="234" t="s">
        <v>541</v>
      </c>
    </row>
    <row r="10" spans="1:34" ht="20" customHeight="1" x14ac:dyDescent="0.35">
      <c r="A10" s="227" t="s">
        <v>739</v>
      </c>
      <c r="B10" s="7" t="s">
        <v>745</v>
      </c>
      <c r="C10" s="36">
        <v>20</v>
      </c>
      <c r="D10" s="36">
        <v>28</v>
      </c>
      <c r="E10" s="36">
        <v>42</v>
      </c>
      <c r="F10" s="36">
        <v>98</v>
      </c>
      <c r="G10" s="98">
        <v>9.5</v>
      </c>
      <c r="H10" s="36" t="s">
        <v>741</v>
      </c>
      <c r="I10" s="36" t="s">
        <v>741</v>
      </c>
      <c r="J10" s="36" t="s">
        <v>743</v>
      </c>
      <c r="K10" s="36">
        <v>0.63400000000000001</v>
      </c>
      <c r="L10" s="36">
        <v>3.5000000000000003E-2</v>
      </c>
      <c r="M10" s="36">
        <v>6.3E-2</v>
      </c>
      <c r="N10" s="36">
        <v>7.9000000000000001E-2</v>
      </c>
      <c r="O10" s="36">
        <v>67</v>
      </c>
      <c r="P10" s="36" t="s">
        <v>541</v>
      </c>
      <c r="Q10" s="36" t="s">
        <v>541</v>
      </c>
      <c r="R10" s="36" t="s">
        <v>541</v>
      </c>
      <c r="S10" s="36" t="s">
        <v>541</v>
      </c>
      <c r="T10" s="98">
        <v>408.6</v>
      </c>
      <c r="U10" s="27">
        <v>9.2299999999999999E-4</v>
      </c>
      <c r="V10" s="98">
        <v>5.8</v>
      </c>
      <c r="W10" s="36">
        <v>21</v>
      </c>
      <c r="X10" s="36" t="s">
        <v>541</v>
      </c>
      <c r="Y10" s="36">
        <v>34</v>
      </c>
      <c r="Z10" s="36">
        <v>98</v>
      </c>
      <c r="AA10" s="36">
        <v>10</v>
      </c>
      <c r="AB10" s="36">
        <v>21</v>
      </c>
      <c r="AC10" s="36">
        <v>21</v>
      </c>
      <c r="AD10" s="36">
        <v>99</v>
      </c>
      <c r="AE10" s="36">
        <v>11</v>
      </c>
      <c r="AF10" s="36" t="s">
        <v>541</v>
      </c>
      <c r="AG10" s="36" t="s">
        <v>541</v>
      </c>
      <c r="AH10" s="234" t="s">
        <v>541</v>
      </c>
    </row>
    <row r="11" spans="1:34" ht="20" customHeight="1" x14ac:dyDescent="0.35">
      <c r="A11" s="227" t="s">
        <v>739</v>
      </c>
      <c r="B11" s="7" t="s">
        <v>746</v>
      </c>
      <c r="C11" s="36">
        <v>15</v>
      </c>
      <c r="D11" s="36">
        <v>21</v>
      </c>
      <c r="E11" s="36">
        <v>34</v>
      </c>
      <c r="F11" s="36">
        <v>99</v>
      </c>
      <c r="G11" s="98">
        <v>8.6999999999999993</v>
      </c>
      <c r="H11" s="36" t="s">
        <v>741</v>
      </c>
      <c r="I11" s="36" t="s">
        <v>741</v>
      </c>
      <c r="J11" s="36" t="s">
        <v>743</v>
      </c>
      <c r="K11" s="36">
        <v>0.80900000000000005</v>
      </c>
      <c r="L11" s="36">
        <v>3.5999999999999997E-2</v>
      </c>
      <c r="M11" s="36">
        <v>6.8000000000000005E-2</v>
      </c>
      <c r="N11" s="36">
        <v>7.8E-2</v>
      </c>
      <c r="O11" s="36">
        <v>65</v>
      </c>
      <c r="P11" s="36" t="s">
        <v>541</v>
      </c>
      <c r="Q11" s="36" t="s">
        <v>541</v>
      </c>
      <c r="R11" s="36" t="s">
        <v>541</v>
      </c>
      <c r="S11" s="36" t="s">
        <v>541</v>
      </c>
      <c r="T11" s="130">
        <v>5633.5</v>
      </c>
      <c r="U11" s="27">
        <v>6.4000000000000005E-4</v>
      </c>
      <c r="V11" s="98">
        <v>3.1</v>
      </c>
      <c r="W11" s="36">
        <v>19</v>
      </c>
      <c r="X11" s="36" t="s">
        <v>541</v>
      </c>
      <c r="Y11" s="36">
        <v>29</v>
      </c>
      <c r="Z11" s="36">
        <v>98</v>
      </c>
      <c r="AA11" s="36">
        <v>11</v>
      </c>
      <c r="AB11" s="36">
        <v>22</v>
      </c>
      <c r="AC11" s="36">
        <v>22</v>
      </c>
      <c r="AD11" s="36">
        <v>98</v>
      </c>
      <c r="AE11" s="36">
        <v>12</v>
      </c>
      <c r="AF11" s="36" t="s">
        <v>541</v>
      </c>
      <c r="AG11" s="36">
        <v>0.42171999999999998</v>
      </c>
      <c r="AH11" s="234">
        <v>319.3</v>
      </c>
    </row>
    <row r="12" spans="1:34" ht="20" customHeight="1" x14ac:dyDescent="0.35">
      <c r="A12" s="227" t="s">
        <v>739</v>
      </c>
      <c r="B12" s="7" t="s">
        <v>671</v>
      </c>
      <c r="C12" s="36">
        <v>23</v>
      </c>
      <c r="D12" s="36">
        <v>29</v>
      </c>
      <c r="E12" s="36">
        <v>45</v>
      </c>
      <c r="F12" s="36">
        <v>98</v>
      </c>
      <c r="G12" s="98">
        <v>9.1</v>
      </c>
      <c r="H12" s="36" t="s">
        <v>741</v>
      </c>
      <c r="I12" s="36" t="s">
        <v>741</v>
      </c>
      <c r="J12" s="36" t="s">
        <v>743</v>
      </c>
      <c r="K12" s="36">
        <v>0.92800000000000005</v>
      </c>
      <c r="L12" s="36">
        <v>3.3000000000000002E-2</v>
      </c>
      <c r="M12" s="36">
        <v>5.8999999999999997E-2</v>
      </c>
      <c r="N12" s="36">
        <v>7.1999999999999995E-2</v>
      </c>
      <c r="O12" s="36">
        <v>64</v>
      </c>
      <c r="P12" s="36" t="s">
        <v>541</v>
      </c>
      <c r="Q12" s="36" t="s">
        <v>541</v>
      </c>
      <c r="R12" s="36" t="s">
        <v>541</v>
      </c>
      <c r="S12" s="36" t="s">
        <v>541</v>
      </c>
      <c r="T12" s="98">
        <v>1421.4</v>
      </c>
      <c r="U12" s="27">
        <v>1.142E-3</v>
      </c>
      <c r="V12" s="98">
        <v>9.4</v>
      </c>
      <c r="W12" s="36">
        <v>25</v>
      </c>
      <c r="X12" s="36" t="s">
        <v>541</v>
      </c>
      <c r="Y12" s="36">
        <v>38</v>
      </c>
      <c r="Z12" s="36">
        <v>109</v>
      </c>
      <c r="AA12" s="36">
        <v>6</v>
      </c>
      <c r="AB12" s="36">
        <v>20</v>
      </c>
      <c r="AC12" s="36">
        <v>20</v>
      </c>
      <c r="AD12" s="36">
        <v>109</v>
      </c>
      <c r="AE12" s="36">
        <v>8</v>
      </c>
      <c r="AF12" s="36" t="s">
        <v>541</v>
      </c>
      <c r="AG12" s="36">
        <v>2.2849599999999999</v>
      </c>
      <c r="AH12" s="234">
        <v>136.1</v>
      </c>
    </row>
    <row r="13" spans="1:34" ht="20" customHeight="1" x14ac:dyDescent="0.35">
      <c r="A13" s="227" t="s">
        <v>739</v>
      </c>
      <c r="B13" s="7" t="s">
        <v>747</v>
      </c>
      <c r="C13" s="36">
        <v>20</v>
      </c>
      <c r="D13" s="36">
        <v>28</v>
      </c>
      <c r="E13" s="36">
        <v>43</v>
      </c>
      <c r="F13" s="36">
        <v>99</v>
      </c>
      <c r="G13" s="98">
        <v>8.8000000000000007</v>
      </c>
      <c r="H13" s="36" t="s">
        <v>741</v>
      </c>
      <c r="I13" s="36" t="s">
        <v>741</v>
      </c>
      <c r="J13" s="36" t="s">
        <v>743</v>
      </c>
      <c r="K13" s="36">
        <v>0.91300000000000003</v>
      </c>
      <c r="L13" s="36">
        <v>3.5000000000000003E-2</v>
      </c>
      <c r="M13" s="36">
        <v>6.6000000000000003E-2</v>
      </c>
      <c r="N13" s="36">
        <v>7.5999999999999998E-2</v>
      </c>
      <c r="O13" s="36">
        <v>65</v>
      </c>
      <c r="P13" s="36" t="s">
        <v>541</v>
      </c>
      <c r="Q13" s="36" t="s">
        <v>541</v>
      </c>
      <c r="R13" s="36" t="s">
        <v>541</v>
      </c>
      <c r="S13" s="36" t="s">
        <v>541</v>
      </c>
      <c r="T13" s="98">
        <v>23867.7</v>
      </c>
      <c r="U13" s="27">
        <v>1.2689999999999999E-3</v>
      </c>
      <c r="V13" s="98">
        <v>9.4</v>
      </c>
      <c r="W13" s="36">
        <v>19</v>
      </c>
      <c r="X13" s="36" t="s">
        <v>541</v>
      </c>
      <c r="Y13" s="36">
        <v>36</v>
      </c>
      <c r="Z13" s="36">
        <v>100</v>
      </c>
      <c r="AA13" s="36">
        <v>12</v>
      </c>
      <c r="AB13" s="36">
        <v>17</v>
      </c>
      <c r="AC13" s="36">
        <v>17</v>
      </c>
      <c r="AD13" s="36">
        <v>100</v>
      </c>
      <c r="AE13" s="36">
        <v>13</v>
      </c>
      <c r="AF13" s="36" t="s">
        <v>541</v>
      </c>
      <c r="AG13" s="36">
        <v>0.84772000000000003</v>
      </c>
      <c r="AH13" s="234">
        <v>209.1</v>
      </c>
    </row>
    <row r="14" spans="1:34" ht="20" customHeight="1" x14ac:dyDescent="0.35">
      <c r="A14" s="227" t="s">
        <v>739</v>
      </c>
      <c r="B14" s="7" t="s">
        <v>748</v>
      </c>
      <c r="C14" s="36">
        <v>23</v>
      </c>
      <c r="D14" s="36">
        <v>29</v>
      </c>
      <c r="E14" s="36">
        <v>39</v>
      </c>
      <c r="F14" s="36">
        <v>98</v>
      </c>
      <c r="G14" s="98">
        <v>9.6</v>
      </c>
      <c r="H14" s="36" t="s">
        <v>741</v>
      </c>
      <c r="I14" s="36" t="s">
        <v>741</v>
      </c>
      <c r="J14" s="36" t="s">
        <v>743</v>
      </c>
      <c r="K14" s="36">
        <v>0.70799999999999996</v>
      </c>
      <c r="L14" s="36">
        <v>3.4000000000000002E-2</v>
      </c>
      <c r="M14" s="36">
        <v>0.06</v>
      </c>
      <c r="N14" s="36">
        <v>7.4999999999999997E-2</v>
      </c>
      <c r="O14" s="36">
        <v>66</v>
      </c>
      <c r="P14" s="36" t="s">
        <v>541</v>
      </c>
      <c r="Q14" s="36" t="s">
        <v>541</v>
      </c>
      <c r="R14" s="36" t="s">
        <v>541</v>
      </c>
      <c r="S14" s="36" t="s">
        <v>541</v>
      </c>
      <c r="T14" s="130">
        <v>-99</v>
      </c>
      <c r="U14" s="27">
        <v>6.2100000000000002E-4</v>
      </c>
      <c r="V14" s="98">
        <v>4.2</v>
      </c>
      <c r="W14" s="36">
        <v>23</v>
      </c>
      <c r="X14" s="36" t="s">
        <v>541</v>
      </c>
      <c r="Y14" s="36">
        <v>36</v>
      </c>
      <c r="Z14" s="36">
        <v>98</v>
      </c>
      <c r="AA14" s="36">
        <v>7</v>
      </c>
      <c r="AB14" s="36">
        <v>19</v>
      </c>
      <c r="AC14" s="36">
        <v>19</v>
      </c>
      <c r="AD14" s="36">
        <v>98</v>
      </c>
      <c r="AE14" s="36">
        <v>10</v>
      </c>
      <c r="AF14" s="36" t="s">
        <v>541</v>
      </c>
      <c r="AG14" s="36">
        <v>9.2109999999999997E-2</v>
      </c>
      <c r="AH14" s="234">
        <v>32.200000000000003</v>
      </c>
    </row>
    <row r="15" spans="1:34" ht="20" customHeight="1" x14ac:dyDescent="0.35">
      <c r="A15" s="227" t="s">
        <v>739</v>
      </c>
      <c r="B15" s="7" t="s">
        <v>658</v>
      </c>
      <c r="C15" s="36">
        <v>19</v>
      </c>
      <c r="D15" s="36">
        <v>30</v>
      </c>
      <c r="E15" s="36">
        <v>46</v>
      </c>
      <c r="F15" s="36">
        <v>94</v>
      </c>
      <c r="G15" s="98">
        <v>9.4</v>
      </c>
      <c r="H15" s="36" t="s">
        <v>741</v>
      </c>
      <c r="I15" s="36" t="s">
        <v>741</v>
      </c>
      <c r="J15" s="36" t="s">
        <v>743</v>
      </c>
      <c r="K15" s="98">
        <v>0.9</v>
      </c>
      <c r="L15" s="36">
        <v>0.04</v>
      </c>
      <c r="M15" s="36">
        <v>6.8000000000000005E-2</v>
      </c>
      <c r="N15" s="36">
        <v>7.6999999999999999E-2</v>
      </c>
      <c r="O15" s="36">
        <v>72</v>
      </c>
      <c r="P15" s="36" t="s">
        <v>541</v>
      </c>
      <c r="Q15" s="36" t="s">
        <v>541</v>
      </c>
      <c r="R15" s="36" t="s">
        <v>541</v>
      </c>
      <c r="S15" s="36" t="s">
        <v>541</v>
      </c>
      <c r="T15" s="130">
        <v>1149.5999999999999</v>
      </c>
      <c r="U15" s="27">
        <v>1.142E-3</v>
      </c>
      <c r="V15" s="98">
        <v>8.5</v>
      </c>
      <c r="W15" s="36">
        <v>22</v>
      </c>
      <c r="X15" s="36" t="s">
        <v>541</v>
      </c>
      <c r="Y15" s="36">
        <v>37</v>
      </c>
      <c r="Z15" s="36">
        <v>98</v>
      </c>
      <c r="AA15" s="36">
        <v>9</v>
      </c>
      <c r="AB15" s="36">
        <v>16</v>
      </c>
      <c r="AC15" s="36">
        <v>16</v>
      </c>
      <c r="AD15" s="36">
        <v>98</v>
      </c>
      <c r="AE15" s="36">
        <v>9</v>
      </c>
      <c r="AF15" s="36" t="s">
        <v>541</v>
      </c>
      <c r="AG15" s="36">
        <v>0.13552</v>
      </c>
      <c r="AH15" s="234">
        <v>131.4</v>
      </c>
    </row>
    <row r="16" spans="1:34" ht="20" customHeight="1" x14ac:dyDescent="0.35">
      <c r="A16" s="227" t="s">
        <v>739</v>
      </c>
      <c r="B16" s="7" t="s">
        <v>749</v>
      </c>
      <c r="C16" s="36">
        <v>16</v>
      </c>
      <c r="D16" s="36">
        <v>22</v>
      </c>
      <c r="E16" s="36">
        <v>36</v>
      </c>
      <c r="F16" s="36">
        <v>99</v>
      </c>
      <c r="G16" s="98">
        <v>8.8000000000000007</v>
      </c>
      <c r="H16" s="36" t="s">
        <v>741</v>
      </c>
      <c r="I16" s="36" t="s">
        <v>741</v>
      </c>
      <c r="J16" s="36" t="s">
        <v>743</v>
      </c>
      <c r="K16" s="36">
        <v>0.88200000000000001</v>
      </c>
      <c r="L16" s="36">
        <v>3.5000000000000003E-2</v>
      </c>
      <c r="M16" s="36">
        <v>6.8000000000000005E-2</v>
      </c>
      <c r="N16" s="36">
        <v>7.8E-2</v>
      </c>
      <c r="O16" s="36">
        <v>65</v>
      </c>
      <c r="P16" s="36" t="s">
        <v>541</v>
      </c>
      <c r="Q16" s="36" t="s">
        <v>541</v>
      </c>
      <c r="R16" s="36" t="s">
        <v>541</v>
      </c>
      <c r="S16" s="36" t="s">
        <v>541</v>
      </c>
      <c r="T16" s="130">
        <v>7072.7</v>
      </c>
      <c r="U16" s="27">
        <v>8.43E-4</v>
      </c>
      <c r="V16" s="98">
        <v>6.3</v>
      </c>
      <c r="W16" s="36">
        <v>19</v>
      </c>
      <c r="X16" s="36" t="s">
        <v>541</v>
      </c>
      <c r="Y16" s="36">
        <v>29</v>
      </c>
      <c r="Z16" s="36">
        <v>96</v>
      </c>
      <c r="AA16" s="36">
        <v>12</v>
      </c>
      <c r="AB16" s="36">
        <v>20</v>
      </c>
      <c r="AC16" s="36">
        <v>20</v>
      </c>
      <c r="AD16" s="36">
        <v>97</v>
      </c>
      <c r="AE16" s="36">
        <v>14</v>
      </c>
      <c r="AF16" s="36" t="s">
        <v>541</v>
      </c>
      <c r="AG16" s="36">
        <v>0.39706000000000002</v>
      </c>
      <c r="AH16" s="234">
        <v>262.39999999999998</v>
      </c>
    </row>
    <row r="17" spans="1:34" ht="20" customHeight="1" x14ac:dyDescent="0.35">
      <c r="A17" s="227" t="s">
        <v>739</v>
      </c>
      <c r="B17" s="7" t="s">
        <v>750</v>
      </c>
      <c r="C17" s="36">
        <v>19</v>
      </c>
      <c r="D17" s="36">
        <v>26</v>
      </c>
      <c r="E17" s="36">
        <v>39</v>
      </c>
      <c r="F17" s="36">
        <v>99</v>
      </c>
      <c r="G17" s="98">
        <v>8.6999999999999993</v>
      </c>
      <c r="H17" s="36" t="s">
        <v>741</v>
      </c>
      <c r="I17" s="36" t="s">
        <v>741</v>
      </c>
      <c r="J17" s="36" t="s">
        <v>743</v>
      </c>
      <c r="K17" s="36">
        <v>0.84399999999999997</v>
      </c>
      <c r="L17" s="36">
        <v>3.4000000000000002E-2</v>
      </c>
      <c r="M17" s="36">
        <v>6.2E-2</v>
      </c>
      <c r="N17" s="36">
        <v>7.4999999999999997E-2</v>
      </c>
      <c r="O17" s="36">
        <v>65</v>
      </c>
      <c r="P17" s="36" t="s">
        <v>541</v>
      </c>
      <c r="Q17" s="36" t="s">
        <v>541</v>
      </c>
      <c r="R17" s="36" t="s">
        <v>541</v>
      </c>
      <c r="S17" s="36" t="s">
        <v>541</v>
      </c>
      <c r="T17" s="130">
        <v>547</v>
      </c>
      <c r="U17" s="27">
        <v>8.5999999999999998E-4</v>
      </c>
      <c r="V17" s="98">
        <v>6.2</v>
      </c>
      <c r="W17" s="36">
        <v>20</v>
      </c>
      <c r="X17" s="36" t="s">
        <v>541</v>
      </c>
      <c r="Y17" s="36">
        <v>33</v>
      </c>
      <c r="Z17" s="36">
        <v>109</v>
      </c>
      <c r="AA17" s="36">
        <v>10</v>
      </c>
      <c r="AB17" s="36">
        <v>18</v>
      </c>
      <c r="AC17" s="36">
        <v>18</v>
      </c>
      <c r="AD17" s="36">
        <v>109</v>
      </c>
      <c r="AE17" s="36">
        <v>10</v>
      </c>
      <c r="AF17" s="36" t="s">
        <v>541</v>
      </c>
      <c r="AG17" s="36">
        <v>9.7229999999999997E-2</v>
      </c>
      <c r="AH17" s="234">
        <v>23.3</v>
      </c>
    </row>
    <row r="18" spans="1:34" ht="20" customHeight="1" x14ac:dyDescent="0.35">
      <c r="A18" s="227" t="s">
        <v>739</v>
      </c>
      <c r="B18" s="7" t="s">
        <v>751</v>
      </c>
      <c r="C18" s="36">
        <v>20</v>
      </c>
      <c r="D18" s="36">
        <v>26</v>
      </c>
      <c r="E18" s="36">
        <v>35</v>
      </c>
      <c r="F18" s="36">
        <v>99</v>
      </c>
      <c r="G18" s="98">
        <v>7.7</v>
      </c>
      <c r="H18" s="36" t="s">
        <v>741</v>
      </c>
      <c r="I18" s="36" t="s">
        <v>741</v>
      </c>
      <c r="J18" s="36" t="s">
        <v>743</v>
      </c>
      <c r="K18" s="36">
        <v>0.72799999999999998</v>
      </c>
      <c r="L18" s="36">
        <v>3.3000000000000002E-2</v>
      </c>
      <c r="M18" s="36">
        <v>6.0999999999999999E-2</v>
      </c>
      <c r="N18" s="36">
        <v>7.1999999999999995E-2</v>
      </c>
      <c r="O18" s="36">
        <v>67</v>
      </c>
      <c r="P18" s="36" t="s">
        <v>541</v>
      </c>
      <c r="Q18" s="36" t="s">
        <v>541</v>
      </c>
      <c r="R18" s="36" t="s">
        <v>541</v>
      </c>
      <c r="S18" s="36" t="s">
        <v>541</v>
      </c>
      <c r="T18" s="130">
        <v>108.2</v>
      </c>
      <c r="U18" s="27">
        <v>5.4500000000000002E-4</v>
      </c>
      <c r="V18" s="98">
        <v>3.9</v>
      </c>
      <c r="W18" s="36">
        <v>25</v>
      </c>
      <c r="X18" s="36" t="s">
        <v>541</v>
      </c>
      <c r="Y18" s="36">
        <v>44</v>
      </c>
      <c r="Z18" s="36">
        <v>101</v>
      </c>
      <c r="AA18" s="36">
        <v>11</v>
      </c>
      <c r="AB18" s="36">
        <v>17</v>
      </c>
      <c r="AC18" s="36">
        <v>17</v>
      </c>
      <c r="AD18" s="36">
        <v>101</v>
      </c>
      <c r="AE18" s="36">
        <v>11</v>
      </c>
      <c r="AF18" s="36" t="s">
        <v>541</v>
      </c>
      <c r="AG18" s="36">
        <v>0.10691000000000001</v>
      </c>
      <c r="AH18" s="234">
        <v>132.1</v>
      </c>
    </row>
    <row r="19" spans="1:34" ht="20" customHeight="1" x14ac:dyDescent="0.35">
      <c r="A19" s="227" t="s">
        <v>739</v>
      </c>
      <c r="B19" s="7" t="s">
        <v>752</v>
      </c>
      <c r="C19" s="36">
        <v>21</v>
      </c>
      <c r="D19" s="36">
        <v>27</v>
      </c>
      <c r="E19" s="36">
        <v>39</v>
      </c>
      <c r="F19" s="36">
        <v>100</v>
      </c>
      <c r="G19" s="98">
        <v>8</v>
      </c>
      <c r="H19" s="36" t="s">
        <v>741</v>
      </c>
      <c r="I19" s="36" t="s">
        <v>741</v>
      </c>
      <c r="J19" s="36" t="s">
        <v>743</v>
      </c>
      <c r="K19" s="36">
        <v>0.86499999999999999</v>
      </c>
      <c r="L19" s="36">
        <v>3.2000000000000001E-2</v>
      </c>
      <c r="M19" s="36">
        <v>5.8999999999999997E-2</v>
      </c>
      <c r="N19" s="36">
        <v>7.0999999999999994E-2</v>
      </c>
      <c r="O19" s="36">
        <v>64</v>
      </c>
      <c r="P19" s="36" t="s">
        <v>541</v>
      </c>
      <c r="Q19" s="36" t="s">
        <v>541</v>
      </c>
      <c r="R19" s="36" t="s">
        <v>541</v>
      </c>
      <c r="S19" s="36" t="s">
        <v>541</v>
      </c>
      <c r="T19" s="130">
        <v>261</v>
      </c>
      <c r="U19" s="27">
        <v>5.8500000000000002E-4</v>
      </c>
      <c r="V19" s="98">
        <v>4.9000000000000004</v>
      </c>
      <c r="W19" s="36">
        <v>19</v>
      </c>
      <c r="X19" s="36" t="s">
        <v>541</v>
      </c>
      <c r="Y19" s="36">
        <v>28</v>
      </c>
      <c r="Z19" s="36">
        <v>97</v>
      </c>
      <c r="AA19" s="36">
        <v>11</v>
      </c>
      <c r="AB19" s="36">
        <v>13</v>
      </c>
      <c r="AC19" s="36">
        <v>13</v>
      </c>
      <c r="AD19" s="36">
        <v>97</v>
      </c>
      <c r="AE19" s="36">
        <v>15</v>
      </c>
      <c r="AF19" s="36" t="s">
        <v>541</v>
      </c>
      <c r="AG19" s="36">
        <v>0.10691000000000001</v>
      </c>
      <c r="AH19" s="234">
        <v>132.1</v>
      </c>
    </row>
    <row r="20" spans="1:34" ht="20" customHeight="1" x14ac:dyDescent="0.35">
      <c r="A20" s="227" t="s">
        <v>739</v>
      </c>
      <c r="B20" s="7" t="s">
        <v>753</v>
      </c>
      <c r="C20" s="36">
        <v>22</v>
      </c>
      <c r="D20" s="36">
        <v>28</v>
      </c>
      <c r="E20" s="36">
        <v>36</v>
      </c>
      <c r="F20" s="36">
        <v>90</v>
      </c>
      <c r="G20" s="98">
        <v>8.1</v>
      </c>
      <c r="H20" s="36" t="s">
        <v>741</v>
      </c>
      <c r="I20" s="36" t="s">
        <v>741</v>
      </c>
      <c r="J20" s="36" t="s">
        <v>741</v>
      </c>
      <c r="K20" s="36">
        <v>0.36499999999999999</v>
      </c>
      <c r="L20" s="36">
        <v>3.4000000000000002E-2</v>
      </c>
      <c r="M20" s="36">
        <v>7.1999999999999995E-2</v>
      </c>
      <c r="N20" s="36">
        <v>9.4E-2</v>
      </c>
      <c r="O20" s="36">
        <v>72</v>
      </c>
      <c r="P20" s="36" t="s">
        <v>541</v>
      </c>
      <c r="Q20" s="36" t="s">
        <v>541</v>
      </c>
      <c r="R20" s="36" t="s">
        <v>541</v>
      </c>
      <c r="S20" s="36" t="s">
        <v>541</v>
      </c>
      <c r="T20" s="98">
        <v>9575.7000000000007</v>
      </c>
      <c r="U20" s="27">
        <v>8.0000000000000004E-4</v>
      </c>
      <c r="V20" s="98">
        <v>2.2999999999999998</v>
      </c>
      <c r="W20" s="36">
        <v>22</v>
      </c>
      <c r="X20" s="36" t="s">
        <v>541</v>
      </c>
      <c r="Y20" s="36">
        <v>41</v>
      </c>
      <c r="Z20" s="36">
        <v>90</v>
      </c>
      <c r="AA20" s="36">
        <v>13</v>
      </c>
      <c r="AB20" s="36">
        <v>20</v>
      </c>
      <c r="AC20" s="36">
        <v>20</v>
      </c>
      <c r="AD20" s="36">
        <v>90</v>
      </c>
      <c r="AE20" s="36">
        <v>13</v>
      </c>
      <c r="AF20" s="36" t="s">
        <v>541</v>
      </c>
      <c r="AG20" s="36">
        <v>0.15221000000000001</v>
      </c>
      <c r="AH20" s="234">
        <v>14.3</v>
      </c>
    </row>
    <row r="21" spans="1:34" ht="20" customHeight="1" x14ac:dyDescent="0.35">
      <c r="A21" s="227" t="s">
        <v>739</v>
      </c>
      <c r="B21" s="7" t="s">
        <v>663</v>
      </c>
      <c r="C21" s="36">
        <v>21</v>
      </c>
      <c r="D21" s="36">
        <v>32</v>
      </c>
      <c r="E21" s="36">
        <v>48</v>
      </c>
      <c r="F21" s="36">
        <v>92</v>
      </c>
      <c r="G21" s="98">
        <v>7.8</v>
      </c>
      <c r="H21" s="36" t="s">
        <v>741</v>
      </c>
      <c r="I21" s="36" t="s">
        <v>741</v>
      </c>
      <c r="J21" s="36" t="s">
        <v>741</v>
      </c>
      <c r="K21" s="36">
        <v>0.72699999999999998</v>
      </c>
      <c r="L21" s="36">
        <v>3.2000000000000001E-2</v>
      </c>
      <c r="M21" s="36">
        <v>6.5000000000000002E-2</v>
      </c>
      <c r="N21" s="36">
        <v>8.1000000000000003E-2</v>
      </c>
      <c r="O21" s="36">
        <v>76</v>
      </c>
      <c r="P21" s="36" t="s">
        <v>541</v>
      </c>
      <c r="Q21" s="36" t="s">
        <v>541</v>
      </c>
      <c r="R21" s="36" t="s">
        <v>541</v>
      </c>
      <c r="S21" s="36" t="s">
        <v>541</v>
      </c>
      <c r="T21" s="130">
        <v>58930.2</v>
      </c>
      <c r="U21" s="27">
        <v>3.2680000000000001E-3</v>
      </c>
      <c r="V21" s="98">
        <v>15.2</v>
      </c>
      <c r="W21" s="36">
        <v>21</v>
      </c>
      <c r="X21" s="36" t="s">
        <v>541</v>
      </c>
      <c r="Y21" s="36">
        <v>41</v>
      </c>
      <c r="Z21" s="36">
        <v>95</v>
      </c>
      <c r="AA21" s="36">
        <v>10</v>
      </c>
      <c r="AB21" s="36">
        <v>20</v>
      </c>
      <c r="AC21" s="36">
        <v>20</v>
      </c>
      <c r="AD21" s="36">
        <v>94</v>
      </c>
      <c r="AE21" s="36">
        <v>13</v>
      </c>
      <c r="AF21" s="36" t="s">
        <v>541</v>
      </c>
      <c r="AG21" s="36">
        <v>0.92079999999999995</v>
      </c>
      <c r="AH21" s="234">
        <v>9.4</v>
      </c>
    </row>
    <row r="22" spans="1:34" ht="20" customHeight="1" x14ac:dyDescent="0.35">
      <c r="A22" s="227" t="s">
        <v>739</v>
      </c>
      <c r="B22" s="7" t="s">
        <v>754</v>
      </c>
      <c r="C22" s="36">
        <v>20</v>
      </c>
      <c r="D22" s="36" t="s">
        <v>541</v>
      </c>
      <c r="E22" s="36">
        <v>36</v>
      </c>
      <c r="F22" s="36">
        <v>95</v>
      </c>
      <c r="G22" s="98">
        <v>9</v>
      </c>
      <c r="H22" s="36" t="s">
        <v>741</v>
      </c>
      <c r="I22" s="36" t="s">
        <v>741</v>
      </c>
      <c r="J22" s="36" t="s">
        <v>743</v>
      </c>
      <c r="K22" s="36">
        <v>0.79100000000000004</v>
      </c>
      <c r="L22" s="36">
        <v>0.04</v>
      </c>
      <c r="M22" s="36">
        <v>6.4000000000000001E-2</v>
      </c>
      <c r="N22" s="36">
        <v>7.5999999999999998E-2</v>
      </c>
      <c r="O22" s="36">
        <v>66</v>
      </c>
      <c r="P22" s="36" t="s">
        <v>541</v>
      </c>
      <c r="Q22" s="36" t="s">
        <v>541</v>
      </c>
      <c r="R22" s="36" t="s">
        <v>541</v>
      </c>
      <c r="S22" s="36" t="s">
        <v>541</v>
      </c>
      <c r="T22" s="98" t="s">
        <v>541</v>
      </c>
      <c r="U22" s="36" t="s">
        <v>541</v>
      </c>
      <c r="V22" s="36">
        <v>2.2900000000000001E-4</v>
      </c>
      <c r="W22" s="36">
        <v>23</v>
      </c>
      <c r="X22" s="36" t="s">
        <v>541</v>
      </c>
      <c r="Y22" s="36">
        <v>35</v>
      </c>
      <c r="Z22" s="36">
        <v>105</v>
      </c>
      <c r="AA22" s="36">
        <v>8</v>
      </c>
      <c r="AB22" s="36">
        <v>13</v>
      </c>
      <c r="AC22" s="36">
        <v>22</v>
      </c>
      <c r="AD22" s="36">
        <v>105</v>
      </c>
      <c r="AE22" s="36">
        <v>8</v>
      </c>
      <c r="AF22" s="36" t="s">
        <v>541</v>
      </c>
      <c r="AG22" s="36">
        <v>8.4440000000000001E-2</v>
      </c>
      <c r="AH22" s="234">
        <v>20.3</v>
      </c>
    </row>
    <row r="23" spans="1:34" ht="31" customHeight="1" x14ac:dyDescent="0.35">
      <c r="A23" s="227" t="s">
        <v>739</v>
      </c>
      <c r="B23" s="34" t="s">
        <v>755</v>
      </c>
      <c r="C23" s="36">
        <v>20</v>
      </c>
      <c r="D23" s="36" t="s">
        <v>541</v>
      </c>
      <c r="E23" s="36">
        <v>36</v>
      </c>
      <c r="F23" s="36">
        <v>95</v>
      </c>
      <c r="G23" s="98">
        <v>9</v>
      </c>
      <c r="H23" s="36" t="s">
        <v>741</v>
      </c>
      <c r="I23" s="36" t="s">
        <v>741</v>
      </c>
      <c r="J23" s="36" t="s">
        <v>743</v>
      </c>
      <c r="K23" s="36">
        <v>0.79100000000000004</v>
      </c>
      <c r="L23" s="36">
        <v>0.04</v>
      </c>
      <c r="M23" s="36">
        <v>6.4000000000000001E-2</v>
      </c>
      <c r="N23" s="36">
        <v>7.5999999999999998E-2</v>
      </c>
      <c r="O23" s="36">
        <v>66</v>
      </c>
      <c r="P23" s="36" t="s">
        <v>541</v>
      </c>
      <c r="Q23" s="36" t="s">
        <v>541</v>
      </c>
      <c r="R23" s="36" t="s">
        <v>541</v>
      </c>
      <c r="S23" s="36" t="s">
        <v>541</v>
      </c>
      <c r="T23" s="98" t="s">
        <v>541</v>
      </c>
      <c r="U23" s="36" t="s">
        <v>541</v>
      </c>
      <c r="V23" s="36">
        <v>2.2900000000000001E-4</v>
      </c>
      <c r="W23" s="36">
        <v>13</v>
      </c>
      <c r="X23" s="36" t="s">
        <v>541</v>
      </c>
      <c r="Y23" s="36">
        <v>24</v>
      </c>
      <c r="Z23" s="36">
        <v>98</v>
      </c>
      <c r="AA23" s="36">
        <v>8</v>
      </c>
      <c r="AB23" s="36">
        <v>10</v>
      </c>
      <c r="AC23" s="36">
        <v>18</v>
      </c>
      <c r="AD23" s="36">
        <v>99</v>
      </c>
      <c r="AE23" s="36">
        <v>8</v>
      </c>
      <c r="AF23" s="36" t="s">
        <v>541</v>
      </c>
      <c r="AG23" s="36">
        <v>8.4440000000000001E-2</v>
      </c>
      <c r="AH23" s="234">
        <v>20.3</v>
      </c>
    </row>
    <row r="24" spans="1:34" ht="18" customHeight="1" x14ac:dyDescent="0.35">
      <c r="A24" s="227" t="s">
        <v>739</v>
      </c>
      <c r="B24" s="7" t="s">
        <v>756</v>
      </c>
      <c r="C24" s="36">
        <v>23</v>
      </c>
      <c r="D24" s="36" t="s">
        <v>541</v>
      </c>
      <c r="E24" s="36">
        <v>49</v>
      </c>
      <c r="F24" s="36">
        <v>79</v>
      </c>
      <c r="G24" s="98">
        <v>21</v>
      </c>
      <c r="H24" s="36" t="s">
        <v>741</v>
      </c>
      <c r="I24" s="36" t="s">
        <v>741</v>
      </c>
      <c r="J24" s="36" t="s">
        <v>741</v>
      </c>
      <c r="K24" s="36">
        <v>0.625</v>
      </c>
      <c r="L24" s="36">
        <v>0.05</v>
      </c>
      <c r="M24" s="36">
        <v>7.0000000000000007E-2</v>
      </c>
      <c r="N24" s="36">
        <v>0.08</v>
      </c>
      <c r="O24" s="36">
        <v>73</v>
      </c>
      <c r="P24" s="36" t="s">
        <v>541</v>
      </c>
      <c r="Q24" s="36" t="s">
        <v>541</v>
      </c>
      <c r="R24" s="36" t="s">
        <v>541</v>
      </c>
      <c r="S24" s="36" t="s">
        <v>541</v>
      </c>
      <c r="T24" s="98" t="s">
        <v>541</v>
      </c>
      <c r="U24" s="36" t="s">
        <v>541</v>
      </c>
      <c r="V24" s="98">
        <v>0.17</v>
      </c>
      <c r="W24" s="36">
        <v>22</v>
      </c>
      <c r="X24" s="36" t="s">
        <v>541</v>
      </c>
      <c r="Y24" s="36">
        <v>41</v>
      </c>
      <c r="Z24" s="36">
        <v>92</v>
      </c>
      <c r="AA24" s="36">
        <v>8</v>
      </c>
      <c r="AB24" s="36">
        <v>14</v>
      </c>
      <c r="AC24" s="36">
        <v>26</v>
      </c>
      <c r="AD24" s="36">
        <v>93</v>
      </c>
      <c r="AE24" s="36">
        <v>14</v>
      </c>
      <c r="AF24" s="36" t="s">
        <v>541</v>
      </c>
      <c r="AG24" s="36">
        <v>8.4440000000000001E-2</v>
      </c>
      <c r="AH24" s="234">
        <v>21.7</v>
      </c>
    </row>
    <row r="25" spans="1:34" s="6" customFormat="1" ht="18" customHeight="1" x14ac:dyDescent="0.35">
      <c r="A25" s="227" t="s">
        <v>757</v>
      </c>
      <c r="B25" s="36" t="s">
        <v>758</v>
      </c>
      <c r="C25" s="36">
        <v>18</v>
      </c>
      <c r="D25" s="36">
        <v>27</v>
      </c>
      <c r="E25" s="36">
        <v>38</v>
      </c>
      <c r="F25" s="36">
        <v>72</v>
      </c>
      <c r="G25" s="98">
        <v>31.4</v>
      </c>
      <c r="H25" s="36" t="s">
        <v>741</v>
      </c>
      <c r="I25" s="36" t="s">
        <v>741</v>
      </c>
      <c r="J25" s="36" t="s">
        <v>743</v>
      </c>
      <c r="K25" s="36">
        <v>0.41599999999999998</v>
      </c>
      <c r="L25" s="36">
        <v>7.3999999999999996E-2</v>
      </c>
      <c r="M25" s="36">
        <v>9.1999999999999998E-2</v>
      </c>
      <c r="N25" s="36">
        <v>8.5999999999999993E-2</v>
      </c>
      <c r="O25" s="36">
        <v>70</v>
      </c>
      <c r="P25" s="36" t="s">
        <v>541</v>
      </c>
      <c r="Q25" s="36" t="s">
        <v>541</v>
      </c>
      <c r="R25" s="36" t="s">
        <v>541</v>
      </c>
      <c r="S25" s="36" t="s">
        <v>541</v>
      </c>
      <c r="T25" s="98">
        <v>3919.8</v>
      </c>
      <c r="U25" s="27">
        <v>7.6789999999999996E-4</v>
      </c>
      <c r="V25" s="98">
        <v>2.7</v>
      </c>
      <c r="W25" s="36">
        <v>44</v>
      </c>
      <c r="X25" s="36" t="s">
        <v>541</v>
      </c>
      <c r="Y25" s="36">
        <v>52</v>
      </c>
      <c r="Z25" s="36">
        <v>73</v>
      </c>
      <c r="AA25" s="36">
        <v>22</v>
      </c>
      <c r="AB25" s="36">
        <v>15</v>
      </c>
      <c r="AC25" s="36">
        <v>20</v>
      </c>
      <c r="AD25" s="36">
        <v>73</v>
      </c>
      <c r="AE25" s="36">
        <v>22</v>
      </c>
      <c r="AF25" s="36" t="s">
        <v>541</v>
      </c>
      <c r="AG25" s="36">
        <v>0.12439</v>
      </c>
      <c r="AH25" s="234">
        <v>17.399999999999999</v>
      </c>
    </row>
    <row r="26" spans="1:34" s="6" customFormat="1" ht="18" customHeight="1" x14ac:dyDescent="0.35">
      <c r="A26" s="227" t="s">
        <v>757</v>
      </c>
      <c r="B26" s="36" t="s">
        <v>650</v>
      </c>
      <c r="C26" s="36">
        <v>19</v>
      </c>
      <c r="D26" s="36">
        <v>25</v>
      </c>
      <c r="E26" s="36">
        <v>38</v>
      </c>
      <c r="F26" s="36">
        <v>94</v>
      </c>
      <c r="G26" s="98">
        <v>8.4</v>
      </c>
      <c r="H26" s="36" t="s">
        <v>741</v>
      </c>
      <c r="I26" s="36" t="s">
        <v>741</v>
      </c>
      <c r="J26" s="36" t="s">
        <v>743</v>
      </c>
      <c r="K26" s="36">
        <v>0.747</v>
      </c>
      <c r="L26" s="36">
        <v>4.9000000000000002E-2</v>
      </c>
      <c r="M26" s="36">
        <v>8.4000000000000005E-2</v>
      </c>
      <c r="N26" s="36">
        <v>8.5000000000000006E-2</v>
      </c>
      <c r="O26" s="36">
        <v>61</v>
      </c>
      <c r="P26" s="36" t="s">
        <v>541</v>
      </c>
      <c r="Q26" s="36" t="s">
        <v>541</v>
      </c>
      <c r="R26" s="36" t="s">
        <v>541</v>
      </c>
      <c r="S26" s="36" t="s">
        <v>541</v>
      </c>
      <c r="T26" s="130">
        <v>6259.9</v>
      </c>
      <c r="U26" s="27">
        <v>7.8129999999999996E-4</v>
      </c>
      <c r="V26" s="98">
        <v>4.2</v>
      </c>
      <c r="W26" s="36">
        <v>23</v>
      </c>
      <c r="X26" s="36" t="s">
        <v>541</v>
      </c>
      <c r="Y26" s="36">
        <v>33</v>
      </c>
      <c r="Z26" s="36">
        <v>80</v>
      </c>
      <c r="AA26" s="36">
        <v>19</v>
      </c>
      <c r="AB26" s="36">
        <v>21</v>
      </c>
      <c r="AC26" s="6">
        <v>29</v>
      </c>
      <c r="AD26" s="36">
        <v>77</v>
      </c>
      <c r="AE26" s="36">
        <v>20</v>
      </c>
      <c r="AF26" s="36" t="s">
        <v>541</v>
      </c>
      <c r="AG26" s="36">
        <v>1.8580000000000001</v>
      </c>
      <c r="AH26" s="234">
        <v>104.2</v>
      </c>
    </row>
    <row r="27" spans="1:34" s="6" customFormat="1" ht="18" customHeight="1" x14ac:dyDescent="0.35">
      <c r="A27" s="227" t="s">
        <v>757</v>
      </c>
      <c r="B27" s="36" t="s">
        <v>654</v>
      </c>
      <c r="C27" s="36">
        <v>22</v>
      </c>
      <c r="D27" s="36">
        <v>27</v>
      </c>
      <c r="E27" s="36">
        <v>40</v>
      </c>
      <c r="F27" s="36">
        <v>93</v>
      </c>
      <c r="G27" s="98">
        <v>8.5</v>
      </c>
      <c r="H27" s="36" t="s">
        <v>741</v>
      </c>
      <c r="I27" s="36" t="s">
        <v>741</v>
      </c>
      <c r="J27" s="36" t="s">
        <v>743</v>
      </c>
      <c r="K27" s="36">
        <v>0.879</v>
      </c>
      <c r="L27" s="36">
        <v>4.7E-2</v>
      </c>
      <c r="M27" s="36">
        <v>7.4999999999999997E-2</v>
      </c>
      <c r="N27" s="36">
        <v>7.6999999999999999E-2</v>
      </c>
      <c r="O27" s="36">
        <v>60</v>
      </c>
      <c r="P27" s="36" t="s">
        <v>541</v>
      </c>
      <c r="Q27" s="36" t="s">
        <v>541</v>
      </c>
      <c r="R27" s="36" t="s">
        <v>541</v>
      </c>
      <c r="S27" s="36" t="s">
        <v>541</v>
      </c>
      <c r="T27" s="98">
        <v>1979</v>
      </c>
      <c r="U27" s="27">
        <v>6.8789999999999997E-4</v>
      </c>
      <c r="V27" s="98">
        <v>4.4000000000000004</v>
      </c>
      <c r="W27" s="36">
        <v>25</v>
      </c>
      <c r="X27" s="36" t="s">
        <v>541</v>
      </c>
      <c r="Y27" s="36">
        <v>26</v>
      </c>
      <c r="Z27" s="36">
        <v>80</v>
      </c>
      <c r="AA27" s="36">
        <v>17</v>
      </c>
      <c r="AB27" s="36">
        <v>17</v>
      </c>
      <c r="AC27" s="36">
        <v>29</v>
      </c>
      <c r="AD27" s="36">
        <v>77</v>
      </c>
      <c r="AE27" s="36">
        <v>19</v>
      </c>
      <c r="AF27" s="36" t="s">
        <v>541</v>
      </c>
      <c r="AG27" s="36">
        <v>0.67376999999999998</v>
      </c>
      <c r="AH27" s="234">
        <v>87.6</v>
      </c>
    </row>
    <row r="28" spans="1:34" s="6" customFormat="1" ht="18" customHeight="1" x14ac:dyDescent="0.35">
      <c r="A28" s="227" t="s">
        <v>757</v>
      </c>
      <c r="B28" s="36" t="s">
        <v>744</v>
      </c>
      <c r="C28" s="36">
        <v>18</v>
      </c>
      <c r="D28" s="36">
        <v>25</v>
      </c>
      <c r="E28" s="36">
        <v>40</v>
      </c>
      <c r="F28" s="36">
        <v>93</v>
      </c>
      <c r="G28" s="98">
        <v>8.6</v>
      </c>
      <c r="H28" s="36" t="s">
        <v>741</v>
      </c>
      <c r="I28" s="36" t="s">
        <v>741</v>
      </c>
      <c r="J28" s="36" t="s">
        <v>743</v>
      </c>
      <c r="K28" s="36">
        <v>0.70299999999999996</v>
      </c>
      <c r="L28" s="36">
        <v>4.9000000000000002E-2</v>
      </c>
      <c r="M28" s="36">
        <v>8.1000000000000003E-2</v>
      </c>
      <c r="N28" s="36">
        <v>8.4000000000000005E-2</v>
      </c>
      <c r="O28" s="36">
        <v>61</v>
      </c>
      <c r="P28" s="36" t="s">
        <v>541</v>
      </c>
      <c r="Q28" s="36" t="s">
        <v>541</v>
      </c>
      <c r="R28" s="36" t="s">
        <v>541</v>
      </c>
      <c r="S28" s="36" t="s">
        <v>541</v>
      </c>
      <c r="T28" s="98">
        <v>14.3</v>
      </c>
      <c r="U28" s="27">
        <v>6.3170000000000001E-4</v>
      </c>
      <c r="V28" s="98">
        <v>3.9</v>
      </c>
      <c r="W28" s="36">
        <v>22</v>
      </c>
      <c r="X28" s="36" t="s">
        <v>541</v>
      </c>
      <c r="Y28" s="36">
        <v>32</v>
      </c>
      <c r="Z28" s="36">
        <v>80</v>
      </c>
      <c r="AA28" s="36">
        <v>19</v>
      </c>
      <c r="AB28" s="36">
        <v>16</v>
      </c>
      <c r="AC28" s="36">
        <v>29</v>
      </c>
      <c r="AD28" s="36">
        <v>77</v>
      </c>
      <c r="AE28" s="36">
        <v>19</v>
      </c>
      <c r="AF28" s="36" t="s">
        <v>541</v>
      </c>
      <c r="AG28" s="36">
        <v>0.67376999999999998</v>
      </c>
      <c r="AH28" s="234">
        <v>87.6</v>
      </c>
    </row>
    <row r="29" spans="1:34" s="6" customFormat="1" ht="18" customHeight="1" x14ac:dyDescent="0.35">
      <c r="A29" s="227" t="s">
        <v>757</v>
      </c>
      <c r="B29" s="36" t="s">
        <v>745</v>
      </c>
      <c r="C29" s="36">
        <v>18</v>
      </c>
      <c r="D29" s="36">
        <v>25</v>
      </c>
      <c r="E29" s="36">
        <v>38</v>
      </c>
      <c r="F29" s="36">
        <v>93</v>
      </c>
      <c r="G29" s="98">
        <v>8.5</v>
      </c>
      <c r="H29" s="36" t="s">
        <v>741</v>
      </c>
      <c r="I29" s="36" t="s">
        <v>741</v>
      </c>
      <c r="J29" s="36" t="s">
        <v>743</v>
      </c>
      <c r="K29" s="36">
        <v>0.52700000000000002</v>
      </c>
      <c r="L29" s="36">
        <v>4.9000000000000002E-2</v>
      </c>
      <c r="M29" s="36">
        <v>8.3000000000000004E-2</v>
      </c>
      <c r="N29" s="36">
        <v>8.4000000000000005E-2</v>
      </c>
      <c r="O29" s="36">
        <v>61</v>
      </c>
      <c r="P29" s="36" t="s">
        <v>541</v>
      </c>
      <c r="Q29" s="36" t="s">
        <v>541</v>
      </c>
      <c r="R29" s="36" t="s">
        <v>541</v>
      </c>
      <c r="S29" s="36" t="s">
        <v>541</v>
      </c>
      <c r="T29" s="98">
        <v>408.6</v>
      </c>
      <c r="U29" s="27">
        <v>6.0619999999999999E-4</v>
      </c>
      <c r="V29" s="98">
        <v>3.1</v>
      </c>
      <c r="W29" s="36">
        <v>22</v>
      </c>
      <c r="X29" s="36" t="s">
        <v>541</v>
      </c>
      <c r="Y29" s="36">
        <v>32</v>
      </c>
      <c r="Z29" s="36">
        <v>80</v>
      </c>
      <c r="AA29" s="36">
        <v>19</v>
      </c>
      <c r="AB29" s="36">
        <v>16</v>
      </c>
      <c r="AC29" s="36">
        <v>29</v>
      </c>
      <c r="AD29" s="36">
        <v>77</v>
      </c>
      <c r="AE29" s="36">
        <v>20</v>
      </c>
      <c r="AF29" s="36" t="s">
        <v>541</v>
      </c>
      <c r="AG29" s="36">
        <v>0.67376999999999998</v>
      </c>
      <c r="AH29" s="234">
        <v>87.6</v>
      </c>
    </row>
    <row r="30" spans="1:34" s="6" customFormat="1" ht="18" customHeight="1" x14ac:dyDescent="0.35">
      <c r="A30" s="229" t="s">
        <v>757</v>
      </c>
      <c r="B30" s="235" t="s">
        <v>658</v>
      </c>
      <c r="C30" s="235">
        <v>18</v>
      </c>
      <c r="D30" s="235">
        <v>29</v>
      </c>
      <c r="E30" s="235">
        <v>41</v>
      </c>
      <c r="F30" s="235">
        <v>86</v>
      </c>
      <c r="G30" s="236">
        <v>18.5</v>
      </c>
      <c r="H30" s="235" t="s">
        <v>741</v>
      </c>
      <c r="I30" s="235" t="s">
        <v>741</v>
      </c>
      <c r="J30" s="235" t="s">
        <v>743</v>
      </c>
      <c r="K30" s="235">
        <v>0.64800000000000002</v>
      </c>
      <c r="L30" s="235">
        <v>6.2E-2</v>
      </c>
      <c r="M30" s="235">
        <v>8.5999999999999993E-2</v>
      </c>
      <c r="N30" s="235">
        <v>8.2000000000000003E-2</v>
      </c>
      <c r="O30" s="235">
        <v>65</v>
      </c>
      <c r="P30" s="235" t="s">
        <v>541</v>
      </c>
      <c r="Q30" s="235" t="s">
        <v>541</v>
      </c>
      <c r="R30" s="235" t="s">
        <v>541</v>
      </c>
      <c r="S30" s="235" t="s">
        <v>541</v>
      </c>
      <c r="T30" s="237">
        <v>1149.5999999999999</v>
      </c>
      <c r="U30" s="238">
        <v>9.5850000000000004E-4</v>
      </c>
      <c r="V30" s="236">
        <v>4.4000000000000004</v>
      </c>
      <c r="W30" s="235">
        <v>23</v>
      </c>
      <c r="X30" s="235" t="s">
        <v>541</v>
      </c>
      <c r="Y30" s="235">
        <v>40</v>
      </c>
      <c r="Z30" s="235">
        <v>77</v>
      </c>
      <c r="AA30" s="235">
        <v>17</v>
      </c>
      <c r="AB30" s="235">
        <v>7</v>
      </c>
      <c r="AC30" s="235">
        <v>13</v>
      </c>
      <c r="AD30" s="235">
        <v>78</v>
      </c>
      <c r="AE30" s="235">
        <v>17</v>
      </c>
      <c r="AF30" s="235" t="s">
        <v>541</v>
      </c>
      <c r="AG30" s="235">
        <v>0.17049</v>
      </c>
      <c r="AH30" s="239">
        <v>35.6</v>
      </c>
    </row>
    <row r="31" spans="1:34" ht="16" x14ac:dyDescent="0.35">
      <c r="A31" s="154" t="s">
        <v>1018</v>
      </c>
    </row>
  </sheetData>
  <mergeCells count="1">
    <mergeCell ref="AG2:AH2"/>
  </mergeCells>
  <phoneticPr fontId="19" type="noConversion"/>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479d1b3-f2f5-4d85-a7b3-23aa7003bf41">
      <Terms xmlns="http://schemas.microsoft.com/office/infopath/2007/PartnerControls"/>
    </lcf76f155ced4ddcb4097134ff3c332f>
    <TaxCatchAll xmlns="a4c9feb1-01ad-437c-8b9d-b2e9acaaac0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0A53598B881040863C13731FC767E8" ma:contentTypeVersion="15" ma:contentTypeDescription="Create a new document." ma:contentTypeScope="" ma:versionID="072e4144633b19e8bfcef313e2b9089d">
  <xsd:schema xmlns:xsd="http://www.w3.org/2001/XMLSchema" xmlns:xs="http://www.w3.org/2001/XMLSchema" xmlns:p="http://schemas.microsoft.com/office/2006/metadata/properties" xmlns:ns2="a4c9feb1-01ad-437c-8b9d-b2e9acaaac08" xmlns:ns3="1479d1b3-f2f5-4d85-a7b3-23aa7003bf41" targetNamespace="http://schemas.microsoft.com/office/2006/metadata/properties" ma:root="true" ma:fieldsID="6de2b00b37ec9f50fd3d71797778415e" ns2:_="" ns3:_="">
    <xsd:import namespace="a4c9feb1-01ad-437c-8b9d-b2e9acaaac08"/>
    <xsd:import namespace="1479d1b3-f2f5-4d85-a7b3-23aa7003bf4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c9feb1-01ad-437c-8b9d-b2e9acaaac0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c66a7f3-f17a-4eb9-80d7-645a96ed9bfd}" ma:internalName="TaxCatchAll" ma:showField="CatchAllData" ma:web="a4c9feb1-01ad-437c-8b9d-b2e9acaaac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479d1b3-f2f5-4d85-a7b3-23aa7003bf4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8fe7dcf-2f48-44f7-95b3-bf0f08b581b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FD89D1-4776-401D-9F0B-E72CC11B4EB5}">
  <ds:schemaRefs>
    <ds:schemaRef ds:uri="http://www.w3.org/XML/1998/namespace"/>
    <ds:schemaRef ds:uri="http://schemas.microsoft.com/office/2006/documentManagement/types"/>
    <ds:schemaRef ds:uri="http://purl.org/dc/elements/1.1/"/>
    <ds:schemaRef ds:uri="a4c9feb1-01ad-437c-8b9d-b2e9acaaac08"/>
    <ds:schemaRef ds:uri="http://purl.org/dc/terms/"/>
    <ds:schemaRef ds:uri="http://purl.org/dc/dcmitype/"/>
    <ds:schemaRef ds:uri="http://schemas.microsoft.com/office/infopath/2007/PartnerControls"/>
    <ds:schemaRef ds:uri="http://schemas.openxmlformats.org/package/2006/metadata/core-properties"/>
    <ds:schemaRef ds:uri="1479d1b3-f2f5-4d85-a7b3-23aa7003bf41"/>
    <ds:schemaRef ds:uri="http://schemas.microsoft.com/office/2006/metadata/properties"/>
  </ds:schemaRefs>
</ds:datastoreItem>
</file>

<file path=customXml/itemProps2.xml><?xml version="1.0" encoding="utf-8"?>
<ds:datastoreItem xmlns:ds="http://schemas.openxmlformats.org/officeDocument/2006/customXml" ds:itemID="{196FCBB3-CE63-4677-9F14-18E60C3C8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c9feb1-01ad-437c-8b9d-b2e9acaaac08"/>
    <ds:schemaRef ds:uri="1479d1b3-f2f5-4d85-a7b3-23aa7003bf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9A0DC3-97C9-4CA5-80E4-BA5C02A39316}">
  <ds:schemaRefs>
    <ds:schemaRef ds:uri="http://schemas.microsoft.com/sharepoint/v3/contenttype/forms"/>
  </ds:schemaRefs>
</ds:datastoreItem>
</file>

<file path=docMetadata/LabelInfo.xml><?xml version="1.0" encoding="utf-8"?>
<clbl:labelList xmlns:clbl="http://schemas.microsoft.com/office/2020/mipLabelMetadata">
  <clbl:label id="{fe50d7ff-dac2-44e7-b4b1-f9f0ac2f0a92}"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vt:i4>
      </vt:variant>
    </vt:vector>
  </HeadingPairs>
  <TitlesOfParts>
    <vt:vector size="22" baseType="lpstr">
      <vt:lpstr>1. Instructions</vt:lpstr>
      <vt:lpstr>2. Acronyms</vt:lpstr>
      <vt:lpstr>3. CPUC Definitions</vt:lpstr>
      <vt:lpstr>4. CFCI Definition</vt:lpstr>
      <vt:lpstr>5. PSP Definition</vt:lpstr>
      <vt:lpstr>6.Utility Definitions</vt:lpstr>
      <vt:lpstr>7.Data Dictionary</vt:lpstr>
      <vt:lpstr>8.Dashboard</vt:lpstr>
      <vt:lpstr>9.Decision Factors</vt:lpstr>
      <vt:lpstr>11.Transmission</vt:lpstr>
      <vt:lpstr>10.Distribution</vt:lpstr>
      <vt:lpstr>12.Counties</vt:lpstr>
      <vt:lpstr>13.Tribes</vt:lpstr>
      <vt:lpstr>15.Backup Power Resources</vt:lpstr>
      <vt:lpstr>16.Mitigation</vt:lpstr>
      <vt:lpstr>17.CRCs</vt:lpstr>
      <vt:lpstr>18.Damages</vt:lpstr>
      <vt:lpstr>19.Hazards</vt:lpstr>
      <vt:lpstr>20.Claims</vt:lpstr>
      <vt:lpstr>21.EM and Exercises</vt:lpstr>
      <vt:lpstr>'9.Decision Factors'!_ftnref1</vt:lpstr>
      <vt:lpstr>'9.Decision Factors'!_Ref145585582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PSPS EVENTS TO DATE, JANUARY 1, 2023 - DECEMBER 31, 2023</dc:title>
  <dc:subject>PSPS EVENTS TO DATE, JANUARY 1, 2023 - DECEMBER 31, 2023</dc:subject>
  <dc:creator/>
  <cp:keywords/>
  <dc:description/>
  <cp:lastModifiedBy/>
  <cp:revision>1</cp:revision>
  <dcterms:created xsi:type="dcterms:W3CDTF">2024-02-29T23:15:26Z</dcterms:created>
  <dcterms:modified xsi:type="dcterms:W3CDTF">2024-03-08T17:22:11Z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e50d7ff-dac2-44e7-b4b1-f9f0ac2f0a92_SiteId">
    <vt:lpwstr>44ae661a-ece6-41aa-bc96-7c2c85a08941</vt:lpwstr>
  </property>
  <property fmtid="{D5CDD505-2E9C-101B-9397-08002B2CF9AE}" pid="3" name="MSIP_Label_fe50d7ff-dac2-44e7-b4b1-f9f0ac2f0a92_ActionId">
    <vt:lpwstr>1c977219-8f05-44be-aa30-6b44e8f2a7a6</vt:lpwstr>
  </property>
  <property fmtid="{D5CDD505-2E9C-101B-9397-08002B2CF9AE}" pid="4" name="MediaServiceImageTags">
    <vt:lpwstr/>
  </property>
  <property fmtid="{D5CDD505-2E9C-101B-9397-08002B2CF9AE}" pid="5" name="MSIP_Label_fe50d7ff-dac2-44e7-b4b1-f9f0ac2f0a92_SetDate">
    <vt:lpwstr>2023-01-06T19:02:19Z</vt:lpwstr>
  </property>
  <property fmtid="{D5CDD505-2E9C-101B-9397-08002B2CF9AE}" pid="6" name="MSIP_Label_fe50d7ff-dac2-44e7-b4b1-f9f0ac2f0a92_Method">
    <vt:lpwstr>Privileged</vt:lpwstr>
  </property>
  <property fmtid="{D5CDD505-2E9C-101B-9397-08002B2CF9AE}" pid="7" name="ContentTypeId">
    <vt:lpwstr>0x010100140A53598B881040863C13731FC767E8</vt:lpwstr>
  </property>
  <property fmtid="{D5CDD505-2E9C-101B-9397-08002B2CF9AE}" pid="8" name="MSIP_Label_fe50d7ff-dac2-44e7-b4b1-f9f0ac2f0a92_Name">
    <vt:lpwstr>Internal</vt:lpwstr>
  </property>
  <property fmtid="{D5CDD505-2E9C-101B-9397-08002B2CF9AE}" pid="9" name="MSIP_Label_fe50d7ff-dac2-44e7-b4b1-f9f0ac2f0a92_ContentBits">
    <vt:lpwstr>3</vt:lpwstr>
  </property>
  <property fmtid="{D5CDD505-2E9C-101B-9397-08002B2CF9AE}" pid="10" name="MSIP_Label_fe50d7ff-dac2-44e7-b4b1-f9f0ac2f0a92_Enabled">
    <vt:lpwstr>true</vt:lpwstr>
  </property>
  <property fmtid="{D5CDD505-2E9C-101B-9397-08002B2CF9AE}" pid="11" name="pgeRecordCategory">
    <vt:lpwstr/>
  </property>
</Properties>
</file>