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66925"/>
  <xr:revisionPtr revIDLastSave="0" documentId="8_{29389D46-AAEB-4D80-8D54-A7F98EED7559}" xr6:coauthVersionLast="47" xr6:coauthVersionMax="47" xr10:uidLastSave="{00000000-0000-0000-0000-000000000000}"/>
  <bookViews>
    <workbookView xWindow="-110" yWindow="-110" windowWidth="19420" windowHeight="10420" xr2:uid="{97E35FCA-2897-40AF-833B-6593535AA2D5}"/>
  </bookViews>
  <sheets>
    <sheet name="Instructions" sheetId="3" r:id="rId1"/>
    <sheet name="E&amp;O Cost" sheetId="2" r:id="rId2"/>
  </sheets>
  <definedNames>
    <definedName name="_xlnm._FilterDatabase" localSheetId="1" hidden="1">'E&amp;O Cost'!$A$4:$G$28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2" l="1"/>
  <c r="G24" i="2"/>
  <c r="C22" i="2"/>
  <c r="D20" i="2"/>
  <c r="F28" i="2"/>
  <c r="G6" i="2"/>
  <c r="G7" i="2"/>
  <c r="G8" i="2"/>
  <c r="G9" i="2"/>
  <c r="G11" i="2"/>
  <c r="G12" i="2"/>
  <c r="G15" i="2"/>
  <c r="G16" i="2"/>
  <c r="G18" i="2"/>
  <c r="G20" i="2"/>
  <c r="G23" i="2"/>
  <c r="G25" i="2"/>
  <c r="G26" i="2"/>
  <c r="G27" i="2"/>
  <c r="G5" i="2"/>
  <c r="D22" i="2" l="1"/>
  <c r="G22" i="2" s="1"/>
  <c r="D21" i="2" l="1"/>
  <c r="G21" i="2" s="1"/>
  <c r="D10" i="2" l="1"/>
  <c r="C10" i="2"/>
  <c r="C28" i="2" s="1"/>
  <c r="D19" i="2"/>
  <c r="G19" i="2" s="1"/>
  <c r="D13" i="2"/>
  <c r="G13" i="2" s="1"/>
  <c r="D14" i="2"/>
  <c r="G14" i="2" s="1"/>
  <c r="G10" i="2" l="1"/>
  <c r="G28" i="2" s="1"/>
  <c r="D28" i="2"/>
</calcChain>
</file>

<file path=xl/sharedStrings.xml><?xml version="1.0" encoding="utf-8"?>
<sst xmlns="http://schemas.openxmlformats.org/spreadsheetml/2006/main" count="134" uniqueCount="96">
  <si>
    <t>Authority by Section 3, Appendix A of Decision 21-06-034</t>
  </si>
  <si>
    <t xml:space="preserve">Each electric investor-owned utility must track and report costs for PSPS-related education and outreach, </t>
  </si>
  <si>
    <t>including the required surveys, and the Commission’s Safety and Enforcement Division is authorized to</t>
  </si>
  <si>
    <t>develop the cost tracking system for this purpose.  The utilities must include costs incurred by other</t>
  </si>
  <si>
    <t>format designated by Safety and Enforcement Division, with the [prior year] Post-Season Report.</t>
  </si>
  <si>
    <t>Instructions</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</si>
  <si>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</si>
  <si>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</si>
  <si>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</si>
  <si>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</si>
  <si>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Name file according to the following protocols:</t>
  </si>
  <si>
    <t>syntax:</t>
  </si>
  <si>
    <t>examples:</t>
  </si>
  <si>
    <t>IOUs subject to requirement:</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</si>
  <si>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</si>
  <si>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</si>
  <si>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</si>
  <si>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</si>
  <si>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</si>
  <si>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</si>
  <si>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Acronyms</t>
  </si>
  <si>
    <t>E&amp;O</t>
  </si>
  <si>
    <t>Education and Outreach</t>
  </si>
  <si>
    <t>PSPS</t>
  </si>
  <si>
    <t>Public Safety Power Shutoff</t>
  </si>
  <si>
    <t>AFN</t>
  </si>
  <si>
    <t>Access and Functional Needs</t>
  </si>
  <si>
    <t>Education and Outreach Cost</t>
  </si>
  <si>
    <t>For Reporting Period: From 01/01/2022 Through 12/31/2022</t>
  </si>
  <si>
    <t>PSPS E&amp;O Program Type</t>
  </si>
  <si>
    <t>E&amp;O Program Description and Method</t>
  </si>
  <si>
    <t>Approximate Number of People Reached</t>
  </si>
  <si>
    <t xml:space="preserve">Names of Entities (IOU, CBO, etc.) </t>
  </si>
  <si>
    <t>Disability Disaster Access and Resources (DDAR) Program</t>
  </si>
  <si>
    <t>Program related multi-channel education and outreach</t>
  </si>
  <si>
    <t>CBO</t>
  </si>
  <si>
    <t>Portable Battery Program (PBP)</t>
  </si>
  <si>
    <t>Self-Generation Incentive Program (SGIP)</t>
  </si>
  <si>
    <t>N/A</t>
  </si>
  <si>
    <t>Generator and Battery Rebate Program</t>
  </si>
  <si>
    <t>IOU</t>
  </si>
  <si>
    <t>Medical Baseline (MBL) Program</t>
  </si>
  <si>
    <t>MBL Program Mailings</t>
  </si>
  <si>
    <t xml:space="preserve">PSPS Preparedness Direct to Customer Outreach Campaign </t>
  </si>
  <si>
    <t>Multi-channel education and outreach</t>
  </si>
  <si>
    <t>Food Replacement Resources</t>
  </si>
  <si>
    <t>Haven of Hope on Wheels</t>
  </si>
  <si>
    <t>Service related multi-channel education and outreach</t>
  </si>
  <si>
    <t>HealthCare Industry and Durable Medical Equipment (DME) Customer Outreach</t>
  </si>
  <si>
    <t>Partnerships with healthcare groups and DME companies to promote programs</t>
  </si>
  <si>
    <t>2-1-1 Referral Services</t>
  </si>
  <si>
    <t>Master-Metered Owners, Property Managers, and Multi-unit Dwelling Account Holders Outreach &amp; Community Engagement</t>
  </si>
  <si>
    <t>Education and outreach to multi-unit dwelling account holders, property managers, and master meter owners</t>
  </si>
  <si>
    <t>CBO Informational Partners</t>
  </si>
  <si>
    <t xml:space="preserve"> Informational CBOs sharing preparedness + in event communications as appropriate</t>
  </si>
  <si>
    <t>Translated Public Outreach Materials</t>
  </si>
  <si>
    <t>Translated education and outreach materials</t>
  </si>
  <si>
    <t>PG&amp;E's Website PSPS, wildfire, backup power and AFN specific pages</t>
  </si>
  <si>
    <t xml:space="preserve">PG&amp;E’s website offers PSPS and wildfire preparedness information, as well as a webpage specific to individuals with AFN and PSPS updates during active shutoffs in 15 non-English languages
</t>
  </si>
  <si>
    <t>Informational Videos</t>
  </si>
  <si>
    <t>PG&amp;E creates a variety of informational videos ranging from 30 seconds to 30 minutes</t>
  </si>
  <si>
    <t>PSPS Wildfire Preparedness Regional Open Houses (Webinars) and Safety Town Halls</t>
  </si>
  <si>
    <t xml:space="preserve">Hosted wildfire safety and PSPS preparedness webinars for representatives of people and communities with AFN. </t>
  </si>
  <si>
    <t>Education and outreach with tribal governments before, during, and after PSPS events and to encourage them to invite their tribal members to attend public trainings and workshops.</t>
  </si>
  <si>
    <t>Contact Centers</t>
  </si>
  <si>
    <t>PSPS Education and Outreach Survey(s)</t>
  </si>
  <si>
    <t>Phase 3 PSPS Guidelines required education and outreach survey(s)</t>
  </si>
  <si>
    <t>Total</t>
  </si>
  <si>
    <t>PG&amp;E operates three contact centers in the state of California and provides 24/7 emergency live-agent service for customers to report emergencies, or obtain PSPS-related updates, as needed. PG&amp;E’s Contact Center Customer Service Reps are trained in how to handle customers dealing with natural gas and electric emergencies with specific procedures to escalate life-threatening situations, which is available for translation services in 240 languages. PG&amp;E may implement the “PSPS call strategy,”  as needed, to increase call center staffing to help ensure elevated service with minimal wait times for customers during a PSPS.  In 2022, Contact Center Customer Service Reps validate phone and email contact information on non-emergency calls.</t>
  </si>
  <si>
    <t xml:space="preserve">In-Language Community-Based Organizations (CBO) </t>
  </si>
  <si>
    <t>Customer Research</t>
  </si>
  <si>
    <t xml:space="preserve">To inform PSPS customer communications and advertising messages, we conduct qualitative and quantitative research with customers in all five regions. </t>
  </si>
  <si>
    <t>Multicultural Media Engagement Campaign</t>
  </si>
  <si>
    <t xml:space="preserve">Paid Media and Advertising </t>
  </si>
  <si>
    <t xml:space="preserve">To serve non-English speaking customers, PG&amp;E engages with over 120 multicultural media outlets throughout the year in an effort to promote safety initiatives, including PSPS, to monolingual or difficult-to-reach populations that may not have access to mainstream television media and/or read/speak English.  In addition, PG&amp;E contracts with 38 Multicultural Media Partners to provide in-language communication support before and during PSPS events in Spanish, Chinese, Tagalog, Korean, Vietnamese, Japanese, Russian, Hmong, Punjabi, Hindi, Hmong, Portuguese, Farsi and indigenous languages. Besides the engagement campaign, PG&amp;E also partnered with multicultural radio stations to launch an advertising campaign in these languages. </t>
  </si>
  <si>
    <t>PG&amp;E runs proactive PSPS preparation as well as emergency messages to reach our customers before and during PSPS events via paid media channels. These ads are provided in English, Spanish and Chinese languages.</t>
  </si>
  <si>
    <t>[8] Approximate Number of People Reached for Tribal Community Engagement refers to approximately 101 tribal government contacts serving more than 40,000 tribal members.</t>
  </si>
  <si>
    <r>
      <t xml:space="preserve">Tribal Community Engagement </t>
    </r>
    <r>
      <rPr>
        <vertAlign val="superscript"/>
        <sz val="8"/>
        <color theme="1"/>
        <rFont val="Times New Roman"/>
        <family val="1"/>
      </rPr>
      <t>[8]</t>
    </r>
  </si>
  <si>
    <t>PacifiCorp_POSTSR3_3-1-2022</t>
  </si>
  <si>
    <t>PGE_POSTSR3_3-1-2022</t>
  </si>
  <si>
    <t>&lt;Utility Abbreviation&gt;_POSTSR3_&lt;Submission Date&gt;</t>
  </si>
  <si>
    <r>
      <t>entities from whom they request assistance in these efforts.</t>
    </r>
    <r>
      <rPr>
        <u/>
        <sz val="11"/>
        <color theme="1"/>
        <rFont val="Calibri"/>
        <family val="2"/>
        <scheme val="minor"/>
      </rPr>
      <t xml:space="preserve"> </t>
    </r>
    <r>
      <rPr>
        <sz val="11"/>
        <color theme="1"/>
        <rFont val="Calibri"/>
        <family val="2"/>
        <scheme val="minor"/>
      </rPr>
      <t xml:space="preserve">The utilities must include these costs, in the </t>
    </r>
  </si>
  <si>
    <r>
      <t xml:space="preserve">Cost Incurred By IOU </t>
    </r>
    <r>
      <rPr>
        <b/>
        <vertAlign val="superscript"/>
        <sz val="11"/>
        <rFont val="Times New Roman"/>
        <family val="1"/>
      </rPr>
      <t xml:space="preserve">[1] </t>
    </r>
  </si>
  <si>
    <t>[1] Costs incurred by PG&amp;E is approximated in some instances as education and outreach is provided broadly across PG&amp;E's service territory as discussed in PG&amp;E's 2022 Wildfire Mitigation Plan.</t>
  </si>
  <si>
    <r>
      <t xml:space="preserve">Costs Incurred By Other Entities </t>
    </r>
    <r>
      <rPr>
        <b/>
        <vertAlign val="superscript"/>
        <sz val="11"/>
        <rFont val="Times New Roman"/>
        <family val="1"/>
      </rPr>
      <t>[2]</t>
    </r>
  </si>
  <si>
    <t>[2] Entities associated with PSPS E&amp;O efforts that are not under contract with IOUs have no obligation to provide these costs to IOUs and the IOUs cannot validate these costs.</t>
  </si>
  <si>
    <r>
      <t xml:space="preserve">Total Cost for (Prior Year) </t>
    </r>
    <r>
      <rPr>
        <b/>
        <vertAlign val="superscript"/>
        <sz val="11"/>
        <rFont val="Times New Roman"/>
        <family val="1"/>
      </rPr>
      <t>[3]</t>
    </r>
  </si>
  <si>
    <t>[3] Total Cost for (Prior Year) =  Cost Incurred By IOU [1] + Costs Incurred By Other Entities [2] in 2022</t>
  </si>
  <si>
    <r>
      <t xml:space="preserve">Program related multi-channel education and outreach </t>
    </r>
    <r>
      <rPr>
        <vertAlign val="superscript"/>
        <sz val="8"/>
        <color theme="1"/>
        <rFont val="Times New Roman"/>
        <family val="1"/>
      </rPr>
      <t>[4]</t>
    </r>
  </si>
  <si>
    <t>[4] The CPUC’s SGIP did not set aside additional marketing funding in 2022, as marketing outreach to targeted low income and MBL customers for Equity Resiliency Budget (EBR) was completed in 2020. In 2022, PG&amp;E (as the Program Administrator in our service area) focused on reviewing and processing previous SGIP applications, rather than conducting outreach to potential new applicants. Currently, there are no statewide efforts to provide marketing for SGIP.</t>
  </si>
  <si>
    <r>
      <t xml:space="preserve">Food Replacement Resources related multi-channel education and outreach </t>
    </r>
    <r>
      <rPr>
        <vertAlign val="superscript"/>
        <sz val="8"/>
        <color theme="1"/>
        <rFont val="Times New Roman"/>
        <family val="1"/>
      </rPr>
      <t>[5]</t>
    </r>
  </si>
  <si>
    <r>
      <t xml:space="preserve">Service related multi-channel education and outreach </t>
    </r>
    <r>
      <rPr>
        <vertAlign val="superscript"/>
        <sz val="8"/>
        <color theme="1"/>
        <rFont val="Times New Roman"/>
        <family val="1"/>
      </rPr>
      <t>[6]</t>
    </r>
  </si>
  <si>
    <r>
      <t xml:space="preserve">Contracts with CBOs to provide in-language communication support before and during PSPS events (pay for performance) </t>
    </r>
    <r>
      <rPr>
        <vertAlign val="superscript"/>
        <sz val="8"/>
        <color theme="1"/>
        <rFont val="Times New Roman"/>
        <family val="1"/>
      </rPr>
      <t>[7]</t>
    </r>
  </si>
  <si>
    <t xml:space="preserve">[5] This program is offered based on customers de-energized. PG&amp;E did not incur any costs from this program, as we did not de-energize customers for the October 22-24 Weather Event. </t>
  </si>
  <si>
    <t xml:space="preserve">[6] This program is offered based on customers de-energized. PG&amp;E did not incur any costs from this program, as we did not de-energize customers for the October 22-24 Weather Event. </t>
  </si>
  <si>
    <t xml:space="preserve">[7] This program is offered based on customers de-energized. PG&amp;E did not incur any costs from this program, as we did not de-energize customers for the October 22-24 Weather Event.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</si>
</sst>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_(* #,##0_);_(* \(#,##0\);_(* &quot;-&quot;??_);_(@_)"/>
  </numFmts>
  <fonts count="12" x14ac:knownFonts="1">
    <font>
      <sz val="11"/>
      <color theme="1"/>
      <name val="Calibri"/>
      <family val="2"/>
      <scheme val="minor"/>
    </font>
    <font>
      <sz val="11"/>
      <color theme="1"/>
      <name val="Times New Roman"/>
      <family val="1"/>
    </font>
    <font>
      <sz val="12"/>
      <color theme="1"/>
      <name val="Times New Roman"/>
      <family val="1"/>
    </font>
    <font>
      <sz val="8"/>
      <color theme="1"/>
      <name val="Times New Roman"/>
      <family val="1"/>
    </font>
    <font>
      <b/>
      <sz val="8"/>
      <color theme="1"/>
      <name val="Times New Roman"/>
      <family val="1"/>
    </font>
    <font>
      <sz val="11"/>
      <color theme="1"/>
      <name val="Calibri"/>
      <family val="2"/>
      <scheme val="minor"/>
    </font>
    <font>
      <vertAlign val="superscript"/>
      <sz val="8"/>
      <color theme="1"/>
      <name val="Times New Roman"/>
      <family val="1"/>
    </font>
    <font>
      <b/>
      <sz val="11"/>
      <color theme="1"/>
      <name val="Times New Roman"/>
      <family val="1"/>
    </font>
    <font>
      <b/>
      <sz val="11"/>
      <name val="Times New Roman"/>
      <family val="1"/>
    </font>
    <font>
      <b/>
      <vertAlign val="superscript"/>
      <sz val="11"/>
      <name val="Times New Roman"/>
      <family val="1"/>
    </font>
    <font>
      <u/>
      <sz val="11"/>
      <color theme="1"/>
      <name val="Calibri"/>
      <family val="2"/>
      <scheme val="minor"/>
    </font>
    <font>
      <sz val="12"/>
      <color theme="1"/>
      <name val="Calibri"/>
      <family val="2"/>
      <scheme val="minor"/>
    </font>
  </fonts>
  <fills count="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5" fillId="0" borderId="0" applyFont="0" applyFill="0" applyBorder="0" applyAlignment="0" applyProtection="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1" fillId="0" borderId="0" xfId="0" applyFont="1" applyAlignment="1">
      <alignment wrapText="1"/>
    </xf>
    <xf numFmtId="0" fontId="2" fillId="0" borderId="0" xfId="0" applyFont="1" applyAlignment="1">
      <alignment wrapText="1"/>
    </xf>
    <xf numFmtId="0" fontId="3" fillId="0" borderId="0" xfId="0" applyFont="1" applyAlignment="1">
      <alignment vertical="center"/>
    </xf>
    <xf numFmtId="164" fontId="3" fillId="0" borderId="0" xfId="0" applyNumberFormat="1" applyFont="1"/>
    <xf numFmtId="0" fontId="7" fillId="0" borderId="0" xfId="0" applyFont="1" applyAlignment="1">
      <alignment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0" fillId="0" borderId="0" xfId="0" applyFont="1"/>
    <xf numFmtId="0" fontId="0" fillId="0" borderId="0" xfId="0" applyAlignment="1">
      <alignment horizontal="right" vertical="top"/>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165" fontId="3" fillId="0" borderId="1" xfId="1" applyNumberFormat="1" applyFont="1" applyBorder="1" applyAlignment="1">
      <alignment vertical="center"/>
    </xf>
    <xf numFmtId="164" fontId="3" fillId="0" borderId="1" xfId="0" applyNumberFormat="1" applyFont="1" applyBorder="1" applyAlignment="1">
      <alignment vertical="center"/>
    </xf>
    <xf numFmtId="164" fontId="3" fillId="0" borderId="7" xfId="0" applyNumberFormat="1" applyFont="1" applyBorder="1" applyAlignment="1">
      <alignment vertical="center"/>
    </xf>
    <xf numFmtId="1" fontId="3" fillId="0" borderId="1" xfId="1" applyNumberFormat="1" applyFont="1" applyBorder="1" applyAlignment="1">
      <alignment vertical="center"/>
    </xf>
    <xf numFmtId="164" fontId="3" fillId="0" borderId="1" xfId="0" applyNumberFormat="1" applyFont="1" applyBorder="1" applyAlignment="1">
      <alignment horizontal="right" vertical="center"/>
    </xf>
    <xf numFmtId="164" fontId="3" fillId="2" borderId="1" xfId="0" applyNumberFormat="1" applyFont="1" applyFill="1" applyBorder="1" applyAlignment="1">
      <alignment vertical="center"/>
    </xf>
    <xf numFmtId="165" fontId="3" fillId="2" borderId="1" xfId="1" applyNumberFormat="1" applyFont="1" applyFill="1" applyBorder="1" applyAlignment="1">
      <alignment vertical="center"/>
    </xf>
    <xf numFmtId="165" fontId="3" fillId="0" borderId="1" xfId="1" applyNumberFormat="1" applyFont="1" applyBorder="1" applyAlignment="1">
      <alignment horizontal="right" vertical="center"/>
    </xf>
    <xf numFmtId="3" fontId="3" fillId="0" borderId="0" xfId="0" applyNumberFormat="1" applyFont="1" applyAlignment="1">
      <alignment vertical="center"/>
    </xf>
    <xf numFmtId="0" fontId="4" fillId="0" borderId="8" xfId="0" applyFont="1" applyBorder="1" applyAlignment="1">
      <alignment vertical="center" wrapText="1"/>
    </xf>
    <xf numFmtId="0" fontId="3" fillId="0" borderId="2" xfId="0" applyFont="1" applyBorder="1" applyAlignment="1">
      <alignment vertical="center"/>
    </xf>
    <xf numFmtId="165" fontId="3" fillId="0" borderId="2" xfId="1" applyNumberFormat="1" applyFont="1" applyBorder="1" applyAlignment="1">
      <alignment vertical="center"/>
    </xf>
    <xf numFmtId="164" fontId="3" fillId="0" borderId="2" xfId="0" applyNumberFormat="1" applyFont="1" applyBorder="1" applyAlignment="1">
      <alignment vertical="center"/>
    </xf>
    <xf numFmtId="165" fontId="3" fillId="0" borderId="2" xfId="1" quotePrefix="1" applyNumberFormat="1" applyFont="1" applyBorder="1" applyAlignment="1">
      <alignment horizontal="center" vertical="center"/>
    </xf>
    <xf numFmtId="164" fontId="3" fillId="0" borderId="9" xfId="0" applyNumberFormat="1" applyFont="1" applyBorder="1" applyAlignment="1">
      <alignment vertical="center"/>
    </xf>
    <xf numFmtId="0" fontId="11" fillId="0" borderId="0" xfId="0" applyFont="1" applyAlignment="1">
      <alignment horizontal="left" vertical="top" wrapText="1"/>
    </xf>
    <xf numFmtId="0" fontId="0" fillId="0" borderId="0" xfId="0" applyAlignment="1">
      <alignment wrapText="1"/>
    </xf>
    <xf numFmtId="0" fontId="3" fillId="0" borderId="0" xfId="0" applyFont="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colors>
    <mruColors>
      <color rgb="FFCCFFFF"/>
      <color rgb="FFFFFFCC"/>
      <color rgb="FF0082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B197-DF9A-4822-AC97-8A54664DA83F}">
  <dimension ref="A1:O29"/>
  <sheetViews>
    <sheetView tabSelected="1" workbookViewId="0"/>
  </sheetViews>
  <sheetFormatPr defaultRowHeight="14.5" x14ac:dyDescent="0.35"/>
  <sheetData>
    <row r="1" spans="1:15" x14ac:dyDescent="0.35">
      <c r="A1" s="13" t="s">
        <v>0</v>
      </c>
    </row>
    <row r="2" spans="1:15" x14ac:dyDescent="0.35">
      <c r="B2" s="35" t="s">
        <v>1</v>
      </c>
      <c r="C2" s="35"/>
      <c r="D2" s="35"/>
      <c r="E2" s="35"/>
      <c r="F2" s="35"/>
      <c r="G2" s="35"/>
      <c r="H2" s="35"/>
      <c r="I2" s="35"/>
      <c r="J2" s="35"/>
      <c r="K2" s="35"/>
    </row>
    <row r="3" spans="1:15" x14ac:dyDescent="0.35">
      <c r="B3" s="35" t="s">
        <v>2</v>
      </c>
      <c r="C3" s="35"/>
      <c r="D3" s="35"/>
      <c r="E3" s="35"/>
      <c r="F3" s="35"/>
      <c r="G3" s="35"/>
      <c r="H3" s="35"/>
      <c r="I3" s="35"/>
      <c r="J3" s="35"/>
      <c r="K3" s="35"/>
    </row>
    <row r="4" spans="1:15" ht="15.75" customHeight="1" x14ac:dyDescent="0.35">
      <c r="B4" s="35" t="s">
        <v>3</v>
      </c>
      <c r="C4" s="35"/>
      <c r="D4" s="35"/>
      <c r="E4" s="35"/>
      <c r="F4" s="35"/>
      <c r="G4" s="35"/>
      <c r="H4" s="35"/>
      <c r="I4" s="35"/>
      <c r="J4" s="35"/>
      <c r="K4" s="35"/>
    </row>
    <row r="5" spans="1:15" ht="15" customHeight="1" x14ac:dyDescent="0.35">
      <c r="B5" s="35" t="s">
        <v>81</v>
      </c>
      <c r="C5" s="35"/>
      <c r="D5" s="35"/>
      <c r="E5" s="35"/>
      <c r="F5" s="35"/>
      <c r="G5" s="35"/>
      <c r="H5" s="35"/>
      <c r="I5" s="35"/>
      <c r="J5" s="35"/>
      <c r="K5" s="35"/>
    </row>
    <row r="6" spans="1:15" x14ac:dyDescent="0.35">
      <c r="B6" s="35" t="s">
        <v>4</v>
      </c>
      <c r="C6" s="35"/>
      <c r="D6" s="35"/>
      <c r="E6" s="35"/>
      <c r="F6" s="35"/>
      <c r="G6" s="35"/>
      <c r="H6" s="35"/>
      <c r="I6" s="35"/>
      <c r="J6" s="35"/>
      <c r="K6" s="35"/>
    </row>
    <row r="8" spans="1:15" x14ac:dyDescent="0.35">
      <c r="A8" s="13" t="s">
        <v>5</v>
      </c>
    </row>
    <row r="9" spans="1:15" x14ac:dyDescent="0.35">
      <c r="A9">
        <v>1</v>
      </c>
      <c r="B9" t="s">
        <v>6</v>
      </c>
    </row>
    <row r="10" spans="1:15" x14ac:dyDescent="0.35">
      <c r="A10">
        <v>2</v>
      </c>
      <c r="B10" t="s">
        <v>7</v>
      </c>
    </row>
    <row r="11" spans="1:15" x14ac:dyDescent="0.35">
      <c r="A11">
        <v>3</v>
      </c>
      <c r="B11" t="s">
        <v>8</v>
      </c>
    </row>
    <row r="12" spans="1:15" ht="62.25" customHeight="1" x14ac:dyDescent="0.35">
      <c r="A12" s="14">
        <v>4</v>
      </c>
      <c r="B12" s="34" t="s">
        <v>9</v>
      </c>
      <c r="C12" s="34"/>
      <c r="D12" s="34"/>
      <c r="E12" s="34"/>
      <c r="F12" s="34"/>
      <c r="G12" s="34"/>
      <c r="H12" s="34"/>
      <c r="I12" s="34"/>
      <c r="J12" s="34"/>
      <c r="K12" s="34"/>
      <c r="L12" s="34"/>
      <c r="M12" s="34"/>
      <c r="N12" s="34"/>
      <c r="O12" s="34"/>
    </row>
    <row r="13" spans="1:15" x14ac:dyDescent="0.35">
      <c r="A13">
        <v>5</v>
      </c>
      <c r="B13" t="s">
        <v>10</v>
      </c>
    </row>
    <row r="14" spans="1:15" x14ac:dyDescent="0.35">
      <c r="B14" t="s">
        <v>11</v>
      </c>
      <c r="C14" t="s">
        <v>80</v>
      </c>
    </row>
    <row r="15" spans="1:15" x14ac:dyDescent="0.35">
      <c r="B15" t="s">
        <v>12</v>
      </c>
      <c r="C15" t="s">
        <v>79</v>
      </c>
    </row>
    <row r="16" spans="1:15" x14ac:dyDescent="0.35">
      <c r="C16" t="s">
        <v>78</v>
      </c>
    </row>
    <row r="18" spans="1:2" x14ac:dyDescent="0.35">
      <c r="A18" s="13" t="s">
        <v>13</v>
      </c>
    </row>
    <row r="19" spans="1:2" x14ac:dyDescent="0.35">
      <c r="B19" t="s">
        <v>14</v>
      </c>
    </row>
    <row r="20" spans="1:2" x14ac:dyDescent="0.35">
      <c r="B20" t="s">
        <v>15</v>
      </c>
    </row>
    <row r="21" spans="1:2" x14ac:dyDescent="0.35">
      <c r="B21" t="s">
        <v>16</v>
      </c>
    </row>
    <row r="22" spans="1:2" x14ac:dyDescent="0.35">
      <c r="B22" t="s">
        <v>17</v>
      </c>
    </row>
    <row r="23" spans="1:2" x14ac:dyDescent="0.35">
      <c r="B23" t="s">
        <v>18</v>
      </c>
    </row>
    <row r="24" spans="1:2" x14ac:dyDescent="0.35">
      <c r="B24" t="s">
        <v>19</v>
      </c>
    </row>
    <row r="26" spans="1:2" x14ac:dyDescent="0.35">
      <c r="A26" s="13" t="s">
        <v>20</v>
      </c>
    </row>
    <row r="27" spans="1:2" x14ac:dyDescent="0.35">
      <c r="A27" t="s">
        <v>21</v>
      </c>
      <c r="B27" t="s">
        <v>22</v>
      </c>
    </row>
    <row r="28" spans="1:2" x14ac:dyDescent="0.35">
      <c r="A28" t="s">
        <v>23</v>
      </c>
      <c r="B28" t="s">
        <v>24</v>
      </c>
    </row>
    <row r="29" spans="1:2" x14ac:dyDescent="0.35">
      <c r="A29" t="s">
        <v>25</v>
      </c>
      <c r="B29" t="s">
        <v>26</v>
      </c>
    </row>
  </sheetData>
  <mergeCells count="6">
    <mergeCell ref="B12:O12"/>
    <mergeCell ref="B2:K2"/>
    <mergeCell ref="B3:K3"/>
    <mergeCell ref="B4:K4"/>
    <mergeCell ref="B5:K5"/>
    <mergeCell ref="B6:K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dimension ref="A1:H55"/>
  <sheetViews>
    <sheetView showGridLines="0" zoomScaleNormal="100" workbookViewId="0"/>
  </sheetViews>
  <sheetFormatPr defaultColWidth="9.1796875" defaultRowHeight="14" x14ac:dyDescent="0.3"/>
  <cols>
    <col min="1" max="1" width="66.453125" style="5" bestFit="1" customWidth="1"/>
    <col min="2" max="2" width="45.7265625" style="1" bestFit="1" customWidth="1"/>
    <col min="3" max="3" width="20.26953125" style="1" customWidth="1"/>
    <col min="4" max="4" width="24.7265625" style="1" customWidth="1"/>
    <col min="5" max="5" width="32" style="1" customWidth="1"/>
    <col min="6" max="6" width="25.54296875" style="1" customWidth="1"/>
    <col min="7" max="7" width="29.7265625" style="1" customWidth="1"/>
    <col min="8" max="16384" width="9.1796875" style="1"/>
  </cols>
  <sheetData>
    <row r="1" spans="1:7" s="2" customFormat="1" ht="15.5" x14ac:dyDescent="0.35">
      <c r="A1" s="9" t="s">
        <v>27</v>
      </c>
    </row>
    <row r="2" spans="1:7" s="2" customFormat="1" ht="15.5" x14ac:dyDescent="0.35">
      <c r="A2" s="5" t="s">
        <v>28</v>
      </c>
    </row>
    <row r="3" spans="1:7" s="2" customFormat="1" ht="16" thickBot="1" x14ac:dyDescent="0.4">
      <c r="A3" s="6"/>
    </row>
    <row r="4" spans="1:7" s="2" customFormat="1" ht="30.5" x14ac:dyDescent="0.35">
      <c r="A4" s="10" t="s">
        <v>29</v>
      </c>
      <c r="B4" s="11" t="s">
        <v>30</v>
      </c>
      <c r="C4" s="11" t="s">
        <v>31</v>
      </c>
      <c r="D4" s="11" t="s">
        <v>82</v>
      </c>
      <c r="E4" s="11" t="s">
        <v>32</v>
      </c>
      <c r="F4" s="11" t="s">
        <v>84</v>
      </c>
      <c r="G4" s="12" t="s">
        <v>86</v>
      </c>
    </row>
    <row r="5" spans="1:7" s="3" customFormat="1" ht="10.5" x14ac:dyDescent="0.25">
      <c r="A5" s="17" t="s">
        <v>33</v>
      </c>
      <c r="B5" s="18" t="s">
        <v>34</v>
      </c>
      <c r="C5" s="19">
        <v>2900</v>
      </c>
      <c r="D5" s="20">
        <v>1500000</v>
      </c>
      <c r="E5" s="15" t="s">
        <v>35</v>
      </c>
      <c r="F5" s="20">
        <v>0</v>
      </c>
      <c r="G5" s="21">
        <f t="shared" ref="G5:G27" si="0">SUMIF(D5:F5,"&lt;&gt;#N/A")</f>
        <v>1500000</v>
      </c>
    </row>
    <row r="6" spans="1:7" s="3" customFormat="1" ht="10.5" x14ac:dyDescent="0.25">
      <c r="A6" s="17" t="s">
        <v>36</v>
      </c>
      <c r="B6" s="18" t="s">
        <v>34</v>
      </c>
      <c r="C6" s="19">
        <v>13000</v>
      </c>
      <c r="D6" s="20">
        <v>1250000</v>
      </c>
      <c r="E6" s="15" t="s">
        <v>35</v>
      </c>
      <c r="F6" s="20">
        <v>0</v>
      </c>
      <c r="G6" s="21">
        <f t="shared" si="0"/>
        <v>1250000</v>
      </c>
    </row>
    <row r="7" spans="1:7" s="3" customFormat="1" ht="12.5" x14ac:dyDescent="0.25">
      <c r="A7" s="17" t="s">
        <v>37</v>
      </c>
      <c r="B7" s="18" t="s">
        <v>88</v>
      </c>
      <c r="C7" s="22">
        <v>0</v>
      </c>
      <c r="D7" s="20">
        <v>0</v>
      </c>
      <c r="E7" s="15" t="s">
        <v>38</v>
      </c>
      <c r="F7" s="20">
        <v>0</v>
      </c>
      <c r="G7" s="21">
        <f t="shared" si="0"/>
        <v>0</v>
      </c>
    </row>
    <row r="8" spans="1:7" s="3" customFormat="1" ht="10.5" x14ac:dyDescent="0.25">
      <c r="A8" s="17" t="s">
        <v>39</v>
      </c>
      <c r="B8" s="18" t="s">
        <v>34</v>
      </c>
      <c r="C8" s="19">
        <v>565000</v>
      </c>
      <c r="D8" s="20">
        <v>30000</v>
      </c>
      <c r="E8" s="15" t="s">
        <v>40</v>
      </c>
      <c r="F8" s="23" t="s">
        <v>38</v>
      </c>
      <c r="G8" s="21">
        <f t="shared" si="0"/>
        <v>30000</v>
      </c>
    </row>
    <row r="9" spans="1:7" s="3" customFormat="1" ht="17.25" customHeight="1" x14ac:dyDescent="0.25">
      <c r="A9" s="17" t="s">
        <v>41</v>
      </c>
      <c r="B9" s="18" t="s">
        <v>42</v>
      </c>
      <c r="C9" s="19">
        <v>164987000</v>
      </c>
      <c r="D9" s="20">
        <v>1200000</v>
      </c>
      <c r="E9" s="15" t="s">
        <v>40</v>
      </c>
      <c r="F9" s="23" t="s">
        <v>38</v>
      </c>
      <c r="G9" s="21">
        <f t="shared" si="0"/>
        <v>1200000</v>
      </c>
    </row>
    <row r="10" spans="1:7" s="3" customFormat="1" ht="10.5" x14ac:dyDescent="0.25">
      <c r="A10" s="17" t="s">
        <v>43</v>
      </c>
      <c r="B10" s="18" t="s">
        <v>44</v>
      </c>
      <c r="C10" s="19">
        <f>35903000-23395000</f>
        <v>12508000</v>
      </c>
      <c r="D10" s="20">
        <f>2515000-426000</f>
        <v>2089000</v>
      </c>
      <c r="E10" s="15" t="s">
        <v>40</v>
      </c>
      <c r="F10" s="23" t="s">
        <v>38</v>
      </c>
      <c r="G10" s="21">
        <f t="shared" si="0"/>
        <v>2089000</v>
      </c>
    </row>
    <row r="11" spans="1:7" s="3" customFormat="1" ht="23.5" customHeight="1" x14ac:dyDescent="0.25">
      <c r="A11" s="17" t="s">
        <v>45</v>
      </c>
      <c r="B11" s="18" t="s">
        <v>90</v>
      </c>
      <c r="C11" s="22">
        <v>0</v>
      </c>
      <c r="D11" s="20">
        <v>0</v>
      </c>
      <c r="E11" s="15" t="s">
        <v>35</v>
      </c>
      <c r="F11" s="20">
        <v>0</v>
      </c>
      <c r="G11" s="21">
        <f t="shared" si="0"/>
        <v>0</v>
      </c>
    </row>
    <row r="12" spans="1:7" s="3" customFormat="1" ht="12.5" x14ac:dyDescent="0.25">
      <c r="A12" s="17" t="s">
        <v>46</v>
      </c>
      <c r="B12" s="18" t="s">
        <v>91</v>
      </c>
      <c r="C12" s="22">
        <v>0</v>
      </c>
      <c r="D12" s="20">
        <v>0</v>
      </c>
      <c r="E12" s="15" t="s">
        <v>35</v>
      </c>
      <c r="F12" s="20">
        <v>0</v>
      </c>
      <c r="G12" s="21">
        <f t="shared" si="0"/>
        <v>0</v>
      </c>
    </row>
    <row r="13" spans="1:7" s="3" customFormat="1" ht="10.5" x14ac:dyDescent="0.25">
      <c r="A13" s="17" t="s">
        <v>48</v>
      </c>
      <c r="B13" s="18" t="s">
        <v>49</v>
      </c>
      <c r="C13" s="19">
        <v>16061693</v>
      </c>
      <c r="D13" s="24">
        <f>20000+54082</f>
        <v>74082</v>
      </c>
      <c r="E13" s="15" t="s">
        <v>40</v>
      </c>
      <c r="F13" s="23" t="s">
        <v>38</v>
      </c>
      <c r="G13" s="21">
        <f t="shared" si="0"/>
        <v>74082</v>
      </c>
    </row>
    <row r="14" spans="1:7" s="3" customFormat="1" ht="10.5" customHeight="1" x14ac:dyDescent="0.25">
      <c r="A14" s="17" t="s">
        <v>50</v>
      </c>
      <c r="B14" s="18" t="s">
        <v>47</v>
      </c>
      <c r="C14" s="25">
        <v>52100</v>
      </c>
      <c r="D14" s="20">
        <f>914618+187499.36</f>
        <v>1102117.3599999999</v>
      </c>
      <c r="E14" s="15" t="s">
        <v>35</v>
      </c>
      <c r="F14" s="20">
        <v>0</v>
      </c>
      <c r="G14" s="21">
        <f t="shared" si="0"/>
        <v>1102117.3599999999</v>
      </c>
    </row>
    <row r="15" spans="1:7" s="3" customFormat="1" ht="30" customHeight="1" x14ac:dyDescent="0.25">
      <c r="A15" s="17" t="s">
        <v>69</v>
      </c>
      <c r="B15" s="18" t="s">
        <v>92</v>
      </c>
      <c r="C15" s="22">
        <v>0</v>
      </c>
      <c r="D15" s="20">
        <v>0</v>
      </c>
      <c r="E15" s="15" t="s">
        <v>35</v>
      </c>
      <c r="F15" s="20">
        <v>0</v>
      </c>
      <c r="G15" s="21">
        <f t="shared" si="0"/>
        <v>0</v>
      </c>
    </row>
    <row r="16" spans="1:7" s="3" customFormat="1" ht="21" x14ac:dyDescent="0.25">
      <c r="A16" s="17" t="s">
        <v>51</v>
      </c>
      <c r="B16" s="18" t="s">
        <v>52</v>
      </c>
      <c r="C16" s="19">
        <v>4907</v>
      </c>
      <c r="D16" s="20">
        <v>6046</v>
      </c>
      <c r="E16" s="15" t="s">
        <v>40</v>
      </c>
      <c r="F16" s="23" t="s">
        <v>38</v>
      </c>
      <c r="G16" s="21">
        <f t="shared" si="0"/>
        <v>6046</v>
      </c>
    </row>
    <row r="17" spans="1:8" s="3" customFormat="1" ht="21" x14ac:dyDescent="0.25">
      <c r="A17" s="17" t="s">
        <v>53</v>
      </c>
      <c r="B17" s="18" t="s">
        <v>54</v>
      </c>
      <c r="C17" s="19">
        <v>168051</v>
      </c>
      <c r="D17" s="20">
        <v>0</v>
      </c>
      <c r="E17" s="16" t="s">
        <v>35</v>
      </c>
      <c r="F17" s="20">
        <v>218810</v>
      </c>
      <c r="G17" s="21">
        <f>SUMIF(D17:F17,"&lt;&gt;#N/A")</f>
        <v>218810</v>
      </c>
    </row>
    <row r="18" spans="1:8" s="3" customFormat="1" ht="21.75" customHeight="1" x14ac:dyDescent="0.25">
      <c r="A18" s="17" t="s">
        <v>55</v>
      </c>
      <c r="B18" s="18" t="s">
        <v>56</v>
      </c>
      <c r="C18" s="19">
        <v>753372</v>
      </c>
      <c r="D18" s="20">
        <v>38835</v>
      </c>
      <c r="E18" s="15" t="s">
        <v>40</v>
      </c>
      <c r="F18" s="23" t="s">
        <v>38</v>
      </c>
      <c r="G18" s="21">
        <f t="shared" si="0"/>
        <v>38835</v>
      </c>
    </row>
    <row r="19" spans="1:8" s="3" customFormat="1" ht="36.5" customHeight="1" x14ac:dyDescent="0.25">
      <c r="A19" s="17" t="s">
        <v>57</v>
      </c>
      <c r="B19" s="18" t="s">
        <v>58</v>
      </c>
      <c r="C19" s="19">
        <v>4695334</v>
      </c>
      <c r="D19" s="20">
        <f>1690427+248875+23344</f>
        <v>1962646</v>
      </c>
      <c r="E19" s="15" t="s">
        <v>40</v>
      </c>
      <c r="F19" s="23" t="s">
        <v>38</v>
      </c>
      <c r="G19" s="21">
        <f t="shared" si="0"/>
        <v>1962646</v>
      </c>
    </row>
    <row r="20" spans="1:8" s="3" customFormat="1" ht="129.5" customHeight="1" x14ac:dyDescent="0.25">
      <c r="A20" s="17" t="s">
        <v>72</v>
      </c>
      <c r="B20" s="18" t="s">
        <v>74</v>
      </c>
      <c r="C20" s="26">
        <v>2192029</v>
      </c>
      <c r="D20" s="20">
        <f>400000+100000</f>
        <v>500000</v>
      </c>
      <c r="E20" s="15" t="s">
        <v>40</v>
      </c>
      <c r="F20" s="23" t="s">
        <v>38</v>
      </c>
      <c r="G20" s="21">
        <f t="shared" si="0"/>
        <v>500000</v>
      </c>
    </row>
    <row r="21" spans="1:8" s="3" customFormat="1" ht="42.5" customHeight="1" x14ac:dyDescent="0.25">
      <c r="A21" s="17" t="s">
        <v>73</v>
      </c>
      <c r="B21" s="18" t="s">
        <v>75</v>
      </c>
      <c r="C21" s="26">
        <v>4074300</v>
      </c>
      <c r="D21" s="20">
        <f>426000+2492236</f>
        <v>2918236</v>
      </c>
      <c r="E21" s="15" t="s">
        <v>40</v>
      </c>
      <c r="F21" s="23" t="s">
        <v>38</v>
      </c>
      <c r="G21" s="21">
        <f t="shared" si="0"/>
        <v>2918236</v>
      </c>
    </row>
    <row r="22" spans="1:8" s="3" customFormat="1" ht="32.5" customHeight="1" x14ac:dyDescent="0.25">
      <c r="A22" s="17" t="s">
        <v>70</v>
      </c>
      <c r="B22" s="18" t="s">
        <v>71</v>
      </c>
      <c r="C22" s="26">
        <f>159+940</f>
        <v>1099</v>
      </c>
      <c r="D22" s="20">
        <f>175000+400000</f>
        <v>575000</v>
      </c>
      <c r="E22" s="15" t="s">
        <v>40</v>
      </c>
      <c r="F22" s="23" t="s">
        <v>38</v>
      </c>
      <c r="G22" s="21">
        <f t="shared" si="0"/>
        <v>575000</v>
      </c>
    </row>
    <row r="23" spans="1:8" s="3" customFormat="1" ht="21" x14ac:dyDescent="0.25">
      <c r="A23" s="17" t="s">
        <v>59</v>
      </c>
      <c r="B23" s="18" t="s">
        <v>60</v>
      </c>
      <c r="C23" s="27">
        <v>1169029</v>
      </c>
      <c r="D23" s="20">
        <v>656000</v>
      </c>
      <c r="E23" s="15" t="s">
        <v>40</v>
      </c>
      <c r="F23" s="23" t="s">
        <v>38</v>
      </c>
      <c r="G23" s="21">
        <f t="shared" si="0"/>
        <v>656000</v>
      </c>
    </row>
    <row r="24" spans="1:8" s="3" customFormat="1" ht="21" x14ac:dyDescent="0.25">
      <c r="A24" s="17" t="s">
        <v>61</v>
      </c>
      <c r="B24" s="18" t="s">
        <v>62</v>
      </c>
      <c r="C24" s="19">
        <v>3946</v>
      </c>
      <c r="D24" s="20">
        <v>154033</v>
      </c>
      <c r="E24" s="15" t="s">
        <v>40</v>
      </c>
      <c r="F24" s="23" t="s">
        <v>38</v>
      </c>
      <c r="G24" s="21">
        <f>SUMIF(D24:F24,"&lt;&gt;#N/A")</f>
        <v>154033</v>
      </c>
    </row>
    <row r="25" spans="1:8" s="3" customFormat="1" ht="31.5" customHeight="1" x14ac:dyDescent="0.25">
      <c r="A25" s="17" t="s">
        <v>77</v>
      </c>
      <c r="B25" s="18" t="s">
        <v>63</v>
      </c>
      <c r="C25" s="19">
        <v>101</v>
      </c>
      <c r="D25" s="20">
        <v>100000</v>
      </c>
      <c r="E25" s="15" t="s">
        <v>40</v>
      </c>
      <c r="F25" s="23" t="s">
        <v>38</v>
      </c>
      <c r="G25" s="21">
        <f t="shared" si="0"/>
        <v>100000</v>
      </c>
    </row>
    <row r="26" spans="1:8" s="3" customFormat="1" ht="129" customHeight="1" x14ac:dyDescent="0.25">
      <c r="A26" s="17" t="s">
        <v>64</v>
      </c>
      <c r="B26" s="18" t="s">
        <v>68</v>
      </c>
      <c r="C26" s="19">
        <v>4539296</v>
      </c>
      <c r="D26" s="20">
        <v>3672847</v>
      </c>
      <c r="E26" s="15" t="s">
        <v>40</v>
      </c>
      <c r="F26" s="23" t="s">
        <v>38</v>
      </c>
      <c r="G26" s="21">
        <f t="shared" si="0"/>
        <v>3672847</v>
      </c>
    </row>
    <row r="27" spans="1:8" s="3" customFormat="1" ht="10.5" x14ac:dyDescent="0.25">
      <c r="A27" s="17" t="s">
        <v>65</v>
      </c>
      <c r="B27" s="18" t="s">
        <v>66</v>
      </c>
      <c r="C27" s="19">
        <v>5500</v>
      </c>
      <c r="D27" s="20">
        <v>303000</v>
      </c>
      <c r="E27" s="15" t="s">
        <v>40</v>
      </c>
      <c r="F27" s="23" t="s">
        <v>38</v>
      </c>
      <c r="G27" s="21">
        <f t="shared" si="0"/>
        <v>303000</v>
      </c>
    </row>
    <row r="28" spans="1:8" s="3" customFormat="1" ht="11" thickBot="1" x14ac:dyDescent="0.3">
      <c r="A28" s="28" t="s">
        <v>67</v>
      </c>
      <c r="B28" s="29"/>
      <c r="C28" s="30">
        <f>SUM(C5:C27)</f>
        <v>211796657</v>
      </c>
      <c r="D28" s="31">
        <f>SUM(D5:D27)</f>
        <v>18131842.359999999</v>
      </c>
      <c r="E28" s="32" t="s">
        <v>38</v>
      </c>
      <c r="F28" s="31">
        <f>SUM(F5:F27)</f>
        <v>218810</v>
      </c>
      <c r="G28" s="33">
        <f>SUM(G5:G27)</f>
        <v>18350652.359999999</v>
      </c>
      <c r="H28" s="8"/>
    </row>
    <row r="29" spans="1:8" s="3" customFormat="1" ht="10.5" x14ac:dyDescent="0.25">
      <c r="A29" s="36" t="s">
        <v>83</v>
      </c>
      <c r="B29" s="36"/>
      <c r="C29" s="36"/>
      <c r="D29" s="36"/>
      <c r="E29" s="36"/>
      <c r="F29" s="36"/>
      <c r="G29" s="36"/>
    </row>
    <row r="30" spans="1:8" s="3" customFormat="1" ht="10.5" x14ac:dyDescent="0.25">
      <c r="A30" s="36" t="s">
        <v>85</v>
      </c>
      <c r="B30" s="36"/>
      <c r="C30" s="36"/>
      <c r="D30" s="36"/>
      <c r="E30" s="36"/>
      <c r="F30" s="36"/>
      <c r="G30" s="36"/>
    </row>
    <row r="31" spans="1:8" s="3" customFormat="1" ht="10.5" x14ac:dyDescent="0.25">
      <c r="A31" s="7" t="s">
        <v>87</v>
      </c>
      <c r="B31" s="7"/>
      <c r="C31" s="7"/>
      <c r="D31" s="7"/>
      <c r="E31" s="7"/>
      <c r="F31" s="7"/>
      <c r="G31" s="7"/>
    </row>
    <row r="32" spans="1:8" s="3" customFormat="1" ht="10.5" x14ac:dyDescent="0.25">
      <c r="A32" s="36" t="s">
        <v>89</v>
      </c>
      <c r="B32" s="36"/>
    </row>
    <row r="33" spans="1:7" s="3" customFormat="1" ht="10.5" x14ac:dyDescent="0.25">
      <c r="A33" s="36" t="s">
        <v>93</v>
      </c>
      <c r="B33" s="36"/>
      <c r="C33" s="36"/>
    </row>
    <row r="34" spans="1:7" s="3" customFormat="1" ht="10.5" x14ac:dyDescent="0.25">
      <c r="A34" s="36" t="s">
        <v>94</v>
      </c>
      <c r="B34" s="36"/>
      <c r="C34" s="36"/>
    </row>
    <row r="35" spans="1:7" s="3" customFormat="1" ht="10.5" x14ac:dyDescent="0.25">
      <c r="A35" s="36" t="s">
        <v>95</v>
      </c>
      <c r="B35" s="36"/>
      <c r="C35" s="36"/>
    </row>
    <row r="36" spans="1:7" s="3" customFormat="1" ht="10.5" x14ac:dyDescent="0.25">
      <c r="A36" s="36" t="s">
        <v>76</v>
      </c>
      <c r="B36" s="36"/>
      <c r="C36" s="36"/>
      <c r="D36" s="36"/>
      <c r="E36" s="36"/>
      <c r="F36" s="36"/>
      <c r="G36" s="36"/>
    </row>
    <row r="37" spans="1:7" s="3" customFormat="1" ht="12" customHeight="1" x14ac:dyDescent="0.25"/>
    <row r="38" spans="1:7" s="3" customFormat="1" ht="10.5" x14ac:dyDescent="0.25">
      <c r="A38" s="4"/>
    </row>
    <row r="39" spans="1:7" s="3" customFormat="1" ht="10.5" x14ac:dyDescent="0.25">
      <c r="A39" s="4"/>
    </row>
    <row r="40" spans="1:7" s="3" customFormat="1" ht="10.5" x14ac:dyDescent="0.25">
      <c r="A40" s="4"/>
    </row>
    <row r="41" spans="1:7" s="3" customFormat="1" ht="10.5" x14ac:dyDescent="0.25">
      <c r="A41" s="4"/>
    </row>
    <row r="42" spans="1:7" s="3" customFormat="1" ht="10.5" x14ac:dyDescent="0.25">
      <c r="A42" s="4"/>
    </row>
    <row r="43" spans="1:7" s="3" customFormat="1" ht="10.5" x14ac:dyDescent="0.25">
      <c r="A43" s="4"/>
    </row>
    <row r="44" spans="1:7" s="3" customFormat="1" ht="10.5" x14ac:dyDescent="0.25">
      <c r="A44" s="4"/>
    </row>
    <row r="45" spans="1:7" s="3" customFormat="1" ht="10.5" x14ac:dyDescent="0.25">
      <c r="A45" s="4"/>
    </row>
    <row r="46" spans="1:7" s="3" customFormat="1" ht="10.5" x14ac:dyDescent="0.25">
      <c r="A46" s="4"/>
    </row>
    <row r="47" spans="1:7" s="3" customFormat="1" ht="10.5" x14ac:dyDescent="0.25">
      <c r="A47" s="4"/>
    </row>
    <row r="48" spans="1:7" s="3" customFormat="1" ht="10.5" x14ac:dyDescent="0.25">
      <c r="A48" s="4"/>
    </row>
    <row r="49" spans="1:1" s="3" customFormat="1" ht="10.5" x14ac:dyDescent="0.25">
      <c r="A49" s="4"/>
    </row>
    <row r="50" spans="1:1" s="3" customFormat="1" ht="10.5" x14ac:dyDescent="0.25">
      <c r="A50" s="4"/>
    </row>
    <row r="51" spans="1:1" s="3" customFormat="1" ht="10.5" x14ac:dyDescent="0.25">
      <c r="A51" s="4"/>
    </row>
    <row r="52" spans="1:1" s="3" customFormat="1" ht="10.5" x14ac:dyDescent="0.25">
      <c r="A52" s="4"/>
    </row>
    <row r="53" spans="1:1" s="3" customFormat="1" ht="10.5" x14ac:dyDescent="0.25">
      <c r="A53" s="4"/>
    </row>
    <row r="54" spans="1:1" s="3" customFormat="1" ht="10.5" x14ac:dyDescent="0.25">
      <c r="A54" s="4"/>
    </row>
    <row r="55" spans="1:1" s="3" customFormat="1" ht="10.5" x14ac:dyDescent="0.25">
      <c r="A55" s="4"/>
    </row>
  </sheetData>
  <mergeCells count="7">
    <mergeCell ref="A32:B32"/>
    <mergeCell ref="A30:G30"/>
    <mergeCell ref="A36:G36"/>
    <mergeCell ref="A29:G29"/>
    <mergeCell ref="A33:C33"/>
    <mergeCell ref="A34:C34"/>
    <mergeCell ref="A35:C3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E&amp;O Cost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2023-02-28T18:52:20Z</dcterms:created>
  <dcterms:modified xsi:type="dcterms:W3CDTF">2023-02-28T18:54:56Z</dcterms:modified>
  <cp:category/>
  <cp:contentStatus/>
</cp:coreProperties>
</file>