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1.xml" ContentType="application/vnd.openxmlformats-officedocument.drawing+xml"/>
  <Override PartName="/xl/tables/table7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BruceSzego\Downloads\PG&amp;E2024-08-19C\"/>
    </mc:Choice>
  </mc:AlternateContent>
  <xr:revisionPtr revIDLastSave="0" documentId="13_ncr:1_{2683BB82-8329-4528-9778-2D1A9DE2A173}" xr6:coauthVersionLast="47" xr6:coauthVersionMax="47" xr10:uidLastSave="{00000000-0000-0000-0000-000000000000}"/>
  <bookViews>
    <workbookView xWindow="-120" yWindow="-120" windowWidth="38640" windowHeight="21240" activeTab="4" xr2:uid="{961CA642-2439-4D5F-B0A6-896946DFEF09}"/>
  </bookViews>
  <sheets>
    <sheet name="Slide 2 - Inspections per Year" sheetId="1" r:id="rId1"/>
    <sheet name="Slide 5 - Etag Pop. Analysis" sheetId="2" r:id="rId2"/>
    <sheet name="Slide 5 - Avg. Failure Rate" sheetId="6" r:id="rId3"/>
    <sheet name="Slide 6 - Duration from E to A" sheetId="4" r:id="rId4"/>
    <sheet name="Slide 8 - Pareto by Object" sheetId="5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7" i="2" l="1"/>
  <c r="L77" i="2"/>
  <c r="M76" i="2"/>
  <c r="L76" i="2"/>
  <c r="M75" i="2"/>
  <c r="L75" i="2"/>
  <c r="M74" i="2"/>
  <c r="L74" i="2"/>
  <c r="M73" i="2"/>
  <c r="L73" i="2"/>
  <c r="M72" i="2"/>
  <c r="L72" i="2"/>
  <c r="M71" i="2"/>
  <c r="L71" i="2"/>
  <c r="M70" i="2"/>
  <c r="L70" i="2"/>
  <c r="M69" i="2"/>
  <c r="L69" i="2"/>
  <c r="M68" i="2"/>
  <c r="L68" i="2"/>
  <c r="M67" i="2"/>
  <c r="L67" i="2"/>
  <c r="M66" i="2"/>
  <c r="L66" i="2"/>
  <c r="M65" i="2"/>
  <c r="L65" i="2"/>
  <c r="M64" i="2"/>
  <c r="L64" i="2"/>
  <c r="M63" i="2"/>
  <c r="L63" i="2"/>
  <c r="M62" i="2"/>
  <c r="L62" i="2"/>
  <c r="M61" i="2"/>
  <c r="L61" i="2"/>
  <c r="M60" i="2"/>
  <c r="L60" i="2"/>
  <c r="M59" i="2"/>
  <c r="L59" i="2"/>
  <c r="M58" i="2"/>
  <c r="L58" i="2"/>
  <c r="M57" i="2"/>
  <c r="L57" i="2"/>
  <c r="M56" i="2"/>
  <c r="L56" i="2"/>
  <c r="M55" i="2"/>
  <c r="L55" i="2"/>
  <c r="M54" i="2"/>
  <c r="L54" i="2"/>
  <c r="M53" i="2"/>
  <c r="L53" i="2"/>
  <c r="M52" i="2"/>
  <c r="L52" i="2"/>
  <c r="M51" i="2"/>
  <c r="L51" i="2"/>
  <c r="M50" i="2"/>
  <c r="L50" i="2"/>
  <c r="M49" i="2"/>
  <c r="L49" i="2"/>
  <c r="M48" i="2"/>
  <c r="L48" i="2"/>
  <c r="M47" i="2"/>
  <c r="L47" i="2"/>
  <c r="M46" i="2"/>
  <c r="L46" i="2"/>
  <c r="M45" i="2"/>
  <c r="L45" i="2"/>
  <c r="M44" i="2"/>
  <c r="L44" i="2"/>
  <c r="M43" i="2"/>
  <c r="L43" i="2"/>
  <c r="M42" i="2"/>
  <c r="L42" i="2"/>
  <c r="M41" i="2"/>
  <c r="L41" i="2"/>
  <c r="M40" i="2"/>
  <c r="L40" i="2"/>
  <c r="M39" i="2"/>
  <c r="L39" i="2"/>
  <c r="M38" i="2"/>
  <c r="L38" i="2"/>
  <c r="M37" i="2"/>
  <c r="L37" i="2"/>
  <c r="M36" i="2"/>
  <c r="L36" i="2"/>
  <c r="M35" i="2"/>
  <c r="L35" i="2"/>
  <c r="M34" i="2"/>
  <c r="L34" i="2"/>
  <c r="M33" i="2"/>
  <c r="L33" i="2"/>
  <c r="M32" i="2"/>
  <c r="L32" i="2"/>
  <c r="M31" i="2"/>
  <c r="L31" i="2"/>
  <c r="M30" i="2"/>
  <c r="L30" i="2"/>
  <c r="M29" i="2"/>
  <c r="L29" i="2"/>
  <c r="M28" i="2"/>
  <c r="L28" i="2"/>
  <c r="M27" i="2"/>
  <c r="L27" i="2"/>
  <c r="M26" i="2"/>
  <c r="L26" i="2"/>
  <c r="M25" i="2"/>
  <c r="L25" i="2"/>
  <c r="M24" i="2"/>
  <c r="L24" i="2"/>
  <c r="M23" i="2"/>
  <c r="L23" i="2"/>
  <c r="M22" i="2"/>
  <c r="L22" i="2"/>
  <c r="M21" i="2"/>
  <c r="L21" i="2"/>
  <c r="M20" i="2"/>
  <c r="L20" i="2"/>
  <c r="M19" i="2"/>
  <c r="L19" i="2"/>
  <c r="M18" i="2"/>
  <c r="L18" i="2"/>
  <c r="M17" i="2"/>
  <c r="L17" i="2"/>
  <c r="M16" i="2"/>
  <c r="L16" i="2"/>
  <c r="M15" i="2"/>
  <c r="L15" i="2"/>
  <c r="M14" i="2"/>
  <c r="L14" i="2"/>
  <c r="M13" i="2"/>
  <c r="L13" i="2"/>
  <c r="M12" i="2"/>
  <c r="L12" i="2"/>
  <c r="M11" i="2"/>
  <c r="L11" i="2"/>
  <c r="M10" i="2"/>
  <c r="L10" i="2"/>
  <c r="M9" i="2"/>
  <c r="L9" i="2"/>
  <c r="M8" i="2"/>
  <c r="L8" i="2"/>
  <c r="M7" i="2"/>
  <c r="L7" i="2"/>
  <c r="M6" i="2"/>
  <c r="L6" i="2"/>
  <c r="M5" i="2"/>
  <c r="L5" i="2"/>
  <c r="M4" i="2"/>
  <c r="L4" i="2"/>
  <c r="M3" i="2"/>
  <c r="L3" i="2"/>
  <c r="J3" i="6"/>
  <c r="K3" i="6"/>
  <c r="J4" i="6"/>
  <c r="K4" i="6"/>
  <c r="J5" i="6"/>
  <c r="K5" i="6"/>
  <c r="J6" i="6"/>
  <c r="K6" i="6"/>
  <c r="J7" i="6"/>
  <c r="K7" i="6"/>
  <c r="J8" i="6"/>
  <c r="K8" i="6"/>
  <c r="J9" i="6"/>
  <c r="K9" i="6"/>
  <c r="J10" i="6"/>
  <c r="K10" i="6"/>
  <c r="J11" i="6"/>
  <c r="K11" i="6"/>
  <c r="J12" i="6"/>
  <c r="K12" i="6"/>
  <c r="J13" i="6"/>
  <c r="K13" i="6"/>
  <c r="J14" i="6"/>
  <c r="K14" i="6"/>
  <c r="J15" i="6"/>
  <c r="K15" i="6"/>
  <c r="J16" i="6"/>
  <c r="K16" i="6"/>
  <c r="J17" i="6"/>
  <c r="K17" i="6"/>
  <c r="J18" i="6"/>
  <c r="K18" i="6"/>
  <c r="J19" i="6"/>
  <c r="K19" i="6"/>
  <c r="J20" i="6"/>
  <c r="K20" i="6"/>
  <c r="J21" i="6"/>
  <c r="K21" i="6"/>
  <c r="J22" i="6"/>
  <c r="K22" i="6"/>
  <c r="J23" i="6"/>
  <c r="K23" i="6"/>
  <c r="J24" i="6"/>
  <c r="K24" i="6"/>
  <c r="J25" i="6"/>
  <c r="K25" i="6"/>
  <c r="J26" i="6"/>
  <c r="K26" i="6"/>
  <c r="J27" i="6"/>
  <c r="K27" i="6"/>
  <c r="F67" i="4" l="1"/>
  <c r="H67" i="4" s="1"/>
  <c r="E67" i="4"/>
  <c r="F66" i="4"/>
  <c r="H66" i="4" s="1"/>
  <c r="F65" i="4"/>
  <c r="I65" i="4" s="1"/>
  <c r="F64" i="4"/>
  <c r="H64" i="4" s="1"/>
  <c r="F63" i="4"/>
  <c r="I63" i="4" s="1"/>
  <c r="E63" i="4"/>
  <c r="F62" i="4"/>
  <c r="I62" i="4" s="1"/>
  <c r="E62" i="4"/>
  <c r="F61" i="4"/>
  <c r="I61" i="4" s="1"/>
  <c r="E61" i="4"/>
  <c r="F60" i="4"/>
  <c r="H60" i="4" s="1"/>
  <c r="E60" i="4"/>
  <c r="F59" i="4"/>
  <c r="H59" i="4" s="1"/>
  <c r="E59" i="4"/>
  <c r="F58" i="4"/>
  <c r="I58" i="4" s="1"/>
  <c r="E58" i="4"/>
  <c r="F57" i="4"/>
  <c r="G57" i="4" s="1"/>
  <c r="E57" i="4"/>
  <c r="F56" i="4"/>
  <c r="I56" i="4" s="1"/>
  <c r="E56" i="4"/>
  <c r="F55" i="4"/>
  <c r="I55" i="4" s="1"/>
  <c r="E55" i="4"/>
  <c r="F54" i="4"/>
  <c r="H54" i="4" s="1"/>
  <c r="E54" i="4"/>
  <c r="F53" i="4"/>
  <c r="I53" i="4" s="1"/>
  <c r="E53" i="4"/>
  <c r="F52" i="4"/>
  <c r="H52" i="4" s="1"/>
  <c r="E52" i="4"/>
  <c r="F51" i="4"/>
  <c r="H51" i="4" s="1"/>
  <c r="E51" i="4"/>
  <c r="F50" i="4"/>
  <c r="I50" i="4" s="1"/>
  <c r="E50" i="4"/>
  <c r="F49" i="4"/>
  <c r="G49" i="4" s="1"/>
  <c r="E49" i="4"/>
  <c r="F48" i="4"/>
  <c r="G48" i="4" s="1"/>
  <c r="E48" i="4"/>
  <c r="F47" i="4"/>
  <c r="I47" i="4" s="1"/>
  <c r="E47" i="4"/>
  <c r="G46" i="4"/>
  <c r="F46" i="4"/>
  <c r="H46" i="4" s="1"/>
  <c r="E46" i="4"/>
  <c r="F45" i="4"/>
  <c r="I45" i="4" s="1"/>
  <c r="E45" i="4"/>
  <c r="F44" i="4"/>
  <c r="H44" i="4" s="1"/>
  <c r="E44" i="4"/>
  <c r="F43" i="4"/>
  <c r="H43" i="4" s="1"/>
  <c r="E43" i="4"/>
  <c r="F42" i="4"/>
  <c r="I42" i="4" s="1"/>
  <c r="E42" i="4"/>
  <c r="F41" i="4"/>
  <c r="G41" i="4" s="1"/>
  <c r="E41" i="4"/>
  <c r="F40" i="4"/>
  <c r="I40" i="4" s="1"/>
  <c r="E40" i="4"/>
  <c r="F39" i="4"/>
  <c r="I39" i="4" s="1"/>
  <c r="E39" i="4"/>
  <c r="I38" i="4"/>
  <c r="F38" i="4"/>
  <c r="H38" i="4" s="1"/>
  <c r="E38" i="4"/>
  <c r="F37" i="4"/>
  <c r="I37" i="4" s="1"/>
  <c r="E37" i="4"/>
  <c r="I36" i="4"/>
  <c r="F36" i="4"/>
  <c r="H36" i="4" s="1"/>
  <c r="E36" i="4"/>
  <c r="F35" i="4"/>
  <c r="H35" i="4" s="1"/>
  <c r="E35" i="4"/>
  <c r="F34" i="4"/>
  <c r="I34" i="4" s="1"/>
  <c r="E34" i="4"/>
  <c r="F33" i="4"/>
  <c r="G33" i="4" s="1"/>
  <c r="E33" i="4"/>
  <c r="H32" i="4"/>
  <c r="F32" i="4"/>
  <c r="I32" i="4" s="1"/>
  <c r="E32" i="4"/>
  <c r="F31" i="4"/>
  <c r="I31" i="4" s="1"/>
  <c r="E31" i="4"/>
  <c r="F30" i="4"/>
  <c r="H30" i="4" s="1"/>
  <c r="E30" i="4"/>
  <c r="F29" i="4"/>
  <c r="I29" i="4" s="1"/>
  <c r="E29" i="4"/>
  <c r="F28" i="4"/>
  <c r="H28" i="4" s="1"/>
  <c r="E28" i="4"/>
  <c r="I27" i="4"/>
  <c r="F27" i="4"/>
  <c r="H27" i="4" s="1"/>
  <c r="E27" i="4"/>
  <c r="F26" i="4"/>
  <c r="I26" i="4" s="1"/>
  <c r="E26" i="4"/>
  <c r="F25" i="4"/>
  <c r="I25" i="4" s="1"/>
  <c r="E25" i="4"/>
  <c r="F24" i="4"/>
  <c r="G24" i="4" s="1"/>
  <c r="E24" i="4"/>
  <c r="F23" i="4"/>
  <c r="I23" i="4" s="1"/>
  <c r="E23" i="4"/>
  <c r="F22" i="4"/>
  <c r="I22" i="4" s="1"/>
  <c r="E22" i="4"/>
  <c r="F21" i="4"/>
  <c r="I21" i="4" s="1"/>
  <c r="E21" i="4"/>
  <c r="F20" i="4"/>
  <c r="H20" i="4" s="1"/>
  <c r="E20" i="4"/>
  <c r="I19" i="4"/>
  <c r="F19" i="4"/>
  <c r="H19" i="4" s="1"/>
  <c r="E19" i="4"/>
  <c r="F18" i="4"/>
  <c r="I18" i="4" s="1"/>
  <c r="E18" i="4"/>
  <c r="F17" i="4"/>
  <c r="G17" i="4" s="1"/>
  <c r="E17" i="4"/>
  <c r="F16" i="4"/>
  <c r="I16" i="4" s="1"/>
  <c r="E16" i="4"/>
  <c r="F15" i="4"/>
  <c r="I15" i="4" s="1"/>
  <c r="E15" i="4"/>
  <c r="G14" i="4"/>
  <c r="F14" i="4"/>
  <c r="I14" i="4" s="1"/>
  <c r="E14" i="4"/>
  <c r="F13" i="4"/>
  <c r="I13" i="4" s="1"/>
  <c r="E13" i="4"/>
  <c r="F12" i="4"/>
  <c r="H12" i="4" s="1"/>
  <c r="E12" i="4"/>
  <c r="F11" i="4"/>
  <c r="H11" i="4" s="1"/>
  <c r="E11" i="4"/>
  <c r="F10" i="4"/>
  <c r="I10" i="4" s="1"/>
  <c r="E10" i="4"/>
  <c r="F9" i="4"/>
  <c r="I9" i="4" s="1"/>
  <c r="E9" i="4"/>
  <c r="F8" i="4"/>
  <c r="I8" i="4" s="1"/>
  <c r="E8" i="4"/>
  <c r="F7" i="4"/>
  <c r="I7" i="4" s="1"/>
  <c r="E7" i="4"/>
  <c r="F6" i="4"/>
  <c r="H6" i="4" s="1"/>
  <c r="E6" i="4"/>
  <c r="F5" i="4"/>
  <c r="I5" i="4" s="1"/>
  <c r="E5" i="4"/>
  <c r="F4" i="4"/>
  <c r="H4" i="4" s="1"/>
  <c r="E4" i="4"/>
  <c r="F3" i="4"/>
  <c r="H3" i="4" s="1"/>
  <c r="E3" i="4"/>
  <c r="H24" i="4" l="1"/>
  <c r="G6" i="4"/>
  <c r="I28" i="4"/>
  <c r="H37" i="4"/>
  <c r="I24" i="4"/>
  <c r="H33" i="4"/>
  <c r="H48" i="4"/>
  <c r="I6" i="4"/>
  <c r="G29" i="4"/>
  <c r="I48" i="4"/>
  <c r="H53" i="4"/>
  <c r="G22" i="4"/>
  <c r="G54" i="4"/>
  <c r="I64" i="4"/>
  <c r="G56" i="4"/>
  <c r="I54" i="4"/>
  <c r="I59" i="4"/>
  <c r="G61" i="4"/>
  <c r="H17" i="4"/>
  <c r="H13" i="4"/>
  <c r="H22" i="4"/>
  <c r="G37" i="4"/>
  <c r="I17" i="4"/>
  <c r="H14" i="4"/>
  <c r="G32" i="4"/>
  <c r="I51" i="4"/>
  <c r="I11" i="4"/>
  <c r="G5" i="4"/>
  <c r="G9" i="4"/>
  <c r="G16" i="4"/>
  <c r="H29" i="4"/>
  <c r="H41" i="4"/>
  <c r="I44" i="4"/>
  <c r="I46" i="4"/>
  <c r="H56" i="4"/>
  <c r="H61" i="4"/>
  <c r="H5" i="4"/>
  <c r="H9" i="4"/>
  <c r="H16" i="4"/>
  <c r="I3" i="4"/>
  <c r="I12" i="4"/>
  <c r="G21" i="4"/>
  <c r="G25" i="4"/>
  <c r="H49" i="4"/>
  <c r="I52" i="4"/>
  <c r="I66" i="4"/>
  <c r="I20" i="4"/>
  <c r="G8" i="4"/>
  <c r="H21" i="4"/>
  <c r="H25" i="4"/>
  <c r="G30" i="4"/>
  <c r="I35" i="4"/>
  <c r="G40" i="4"/>
  <c r="G45" i="4"/>
  <c r="G62" i="4"/>
  <c r="H8" i="4"/>
  <c r="I30" i="4"/>
  <c r="H40" i="4"/>
  <c r="H45" i="4"/>
  <c r="H57" i="4"/>
  <c r="I60" i="4"/>
  <c r="I4" i="4"/>
  <c r="G13" i="4"/>
  <c r="G38" i="4"/>
  <c r="I43" i="4"/>
  <c r="G53" i="4"/>
  <c r="I67" i="4"/>
  <c r="G3" i="4"/>
  <c r="G11" i="4"/>
  <c r="G19" i="4"/>
  <c r="G27" i="4"/>
  <c r="I33" i="4"/>
  <c r="G35" i="4"/>
  <c r="I41" i="4"/>
  <c r="G43" i="4"/>
  <c r="I49" i="4"/>
  <c r="G51" i="4"/>
  <c r="I57" i="4"/>
  <c r="G59" i="4"/>
  <c r="H62" i="4"/>
  <c r="G64" i="4"/>
  <c r="G66" i="4"/>
  <c r="G10" i="4"/>
  <c r="G18" i="4"/>
  <c r="G26" i="4"/>
  <c r="G34" i="4"/>
  <c r="G42" i="4"/>
  <c r="G50" i="4"/>
  <c r="G58" i="4"/>
  <c r="G7" i="4"/>
  <c r="H10" i="4"/>
  <c r="G15" i="4"/>
  <c r="H18" i="4"/>
  <c r="G23" i="4"/>
  <c r="H26" i="4"/>
  <c r="G31" i="4"/>
  <c r="H34" i="4"/>
  <c r="G39" i="4"/>
  <c r="H42" i="4"/>
  <c r="G47" i="4"/>
  <c r="H50" i="4"/>
  <c r="G55" i="4"/>
  <c r="H58" i="4"/>
  <c r="G63" i="4"/>
  <c r="G65" i="4"/>
  <c r="G4" i="4"/>
  <c r="H7" i="4"/>
  <c r="G12" i="4"/>
  <c r="H15" i="4"/>
  <c r="G20" i="4"/>
  <c r="H23" i="4"/>
  <c r="G28" i="4"/>
  <c r="H31" i="4"/>
  <c r="G36" i="4"/>
  <c r="H39" i="4"/>
  <c r="G44" i="4"/>
  <c r="H47" i="4"/>
  <c r="G52" i="4"/>
  <c r="H55" i="4"/>
  <c r="G60" i="4"/>
  <c r="H63" i="4"/>
  <c r="H65" i="4"/>
  <c r="G67" i="4"/>
  <c r="D13" i="5" l="1"/>
  <c r="E13" i="5" s="1"/>
  <c r="D12" i="5"/>
  <c r="D11" i="5"/>
  <c r="D10" i="5"/>
  <c r="D9" i="5"/>
  <c r="D8" i="5"/>
  <c r="D7" i="5"/>
  <c r="D6" i="5"/>
  <c r="D5" i="5"/>
  <c r="D4" i="5"/>
  <c r="D3" i="5"/>
  <c r="E7" i="5" l="1"/>
  <c r="E4" i="5"/>
  <c r="E8" i="5"/>
  <c r="E9" i="5"/>
  <c r="E10" i="5"/>
  <c r="E11" i="5"/>
  <c r="E12" i="5"/>
  <c r="E3" i="5"/>
  <c r="E5" i="5"/>
  <c r="E6" i="5"/>
  <c r="K77" i="2"/>
  <c r="G77" i="2"/>
  <c r="K76" i="2"/>
  <c r="G76" i="2"/>
  <c r="K75" i="2"/>
  <c r="G75" i="2"/>
  <c r="K74" i="2"/>
  <c r="G74" i="2"/>
  <c r="K73" i="2"/>
  <c r="G73" i="2"/>
  <c r="K72" i="2"/>
  <c r="G72" i="2"/>
  <c r="K71" i="2"/>
  <c r="G71" i="2"/>
  <c r="K70" i="2"/>
  <c r="G70" i="2"/>
  <c r="K69" i="2"/>
  <c r="G69" i="2"/>
  <c r="K68" i="2"/>
  <c r="G68" i="2"/>
  <c r="K67" i="2"/>
  <c r="G67" i="2"/>
  <c r="K66" i="2"/>
  <c r="G66" i="2"/>
  <c r="K65" i="2"/>
  <c r="G65" i="2"/>
  <c r="K64" i="2"/>
  <c r="G64" i="2"/>
  <c r="K63" i="2"/>
  <c r="G63" i="2"/>
  <c r="K62" i="2"/>
  <c r="G62" i="2"/>
  <c r="K61" i="2"/>
  <c r="G61" i="2"/>
  <c r="K60" i="2"/>
  <c r="G60" i="2"/>
  <c r="K59" i="2"/>
  <c r="G59" i="2"/>
  <c r="K58" i="2"/>
  <c r="G58" i="2"/>
  <c r="K57" i="2"/>
  <c r="G57" i="2"/>
  <c r="K56" i="2"/>
  <c r="G56" i="2"/>
  <c r="K55" i="2"/>
  <c r="G55" i="2"/>
  <c r="K54" i="2"/>
  <c r="G54" i="2"/>
  <c r="K53" i="2"/>
  <c r="G53" i="2"/>
  <c r="K52" i="2"/>
  <c r="G52" i="2"/>
  <c r="K51" i="2"/>
  <c r="G51" i="2"/>
  <c r="K50" i="2"/>
  <c r="G50" i="2"/>
  <c r="K49" i="2"/>
  <c r="G49" i="2"/>
  <c r="K48" i="2"/>
  <c r="G48" i="2"/>
  <c r="K47" i="2"/>
  <c r="G47" i="2"/>
  <c r="K46" i="2"/>
  <c r="G46" i="2"/>
  <c r="K45" i="2"/>
  <c r="G45" i="2"/>
  <c r="K44" i="2"/>
  <c r="G44" i="2"/>
  <c r="K43" i="2"/>
  <c r="G43" i="2"/>
  <c r="K41" i="2"/>
  <c r="G41" i="2"/>
  <c r="K37" i="2"/>
  <c r="G37" i="2"/>
  <c r="K36" i="2"/>
  <c r="G36" i="2"/>
  <c r="K35" i="2"/>
  <c r="G35" i="2"/>
  <c r="K34" i="2"/>
  <c r="G34" i="2"/>
  <c r="K33" i="2"/>
  <c r="G33" i="2"/>
  <c r="K32" i="2"/>
  <c r="G32" i="2"/>
  <c r="K31" i="2"/>
  <c r="G31" i="2"/>
  <c r="K30" i="2"/>
  <c r="G30" i="2"/>
  <c r="K29" i="2"/>
  <c r="G29" i="2"/>
  <c r="K28" i="2"/>
  <c r="G28" i="2"/>
  <c r="K27" i="2"/>
  <c r="G27" i="2"/>
  <c r="K26" i="2"/>
  <c r="G26" i="2"/>
  <c r="K25" i="2"/>
  <c r="G25" i="2"/>
  <c r="K24" i="2"/>
  <c r="G24" i="2"/>
  <c r="K23" i="2"/>
  <c r="G23" i="2"/>
  <c r="K22" i="2"/>
  <c r="G22" i="2"/>
  <c r="K21" i="2"/>
  <c r="G21" i="2"/>
  <c r="K20" i="2"/>
  <c r="G20" i="2"/>
  <c r="K19" i="2"/>
  <c r="G19" i="2"/>
  <c r="K18" i="2"/>
  <c r="G18" i="2"/>
  <c r="K17" i="2"/>
  <c r="G17" i="2"/>
  <c r="K16" i="2"/>
  <c r="G16" i="2"/>
  <c r="K15" i="2"/>
  <c r="G15" i="2"/>
  <c r="K14" i="2"/>
  <c r="G14" i="2"/>
  <c r="K13" i="2"/>
  <c r="G13" i="2"/>
  <c r="K12" i="2"/>
  <c r="G12" i="2"/>
  <c r="K11" i="2"/>
  <c r="G11" i="2"/>
  <c r="K10" i="2"/>
  <c r="G10" i="2"/>
  <c r="K9" i="2"/>
  <c r="G9" i="2"/>
  <c r="K8" i="2"/>
  <c r="G8" i="2"/>
  <c r="K7" i="2"/>
  <c r="G7" i="2"/>
  <c r="K6" i="2"/>
  <c r="G6" i="2"/>
  <c r="K5" i="2"/>
  <c r="G5" i="2"/>
  <c r="K4" i="2"/>
  <c r="G4" i="2"/>
  <c r="K3" i="2"/>
  <c r="G3" i="2"/>
  <c r="D12" i="1"/>
  <c r="C12" i="1"/>
  <c r="D11" i="1"/>
  <c r="C11" i="1"/>
  <c r="E10" i="1"/>
  <c r="E9" i="1"/>
  <c r="H8" i="1"/>
  <c r="E8" i="1"/>
  <c r="H7" i="1"/>
  <c r="E7" i="1"/>
  <c r="E6" i="1"/>
  <c r="E5" i="1"/>
  <c r="E4" i="1"/>
  <c r="E3" i="1"/>
  <c r="E12" i="1" l="1"/>
  <c r="E11" i="1"/>
</calcChain>
</file>

<file path=xl/sharedStrings.xml><?xml version="1.0" encoding="utf-8"?>
<sst xmlns="http://schemas.openxmlformats.org/spreadsheetml/2006/main" count="438" uniqueCount="118">
  <si>
    <t>Total</t>
  </si>
  <si>
    <t>Non-HFTD</t>
  </si>
  <si>
    <t>HFTD</t>
  </si>
  <si>
    <t>Tier 3</t>
  </si>
  <si>
    <t>Tier 2</t>
  </si>
  <si>
    <t>Zone 1/Buffer</t>
  </si>
  <si>
    <t>(null)</t>
  </si>
  <si>
    <t>Average 2015-2018</t>
  </si>
  <si>
    <t>Average 2019-2022</t>
  </si>
  <si>
    <t xml:space="preserve"># Unique SAP inspected per year </t>
  </si>
  <si>
    <t>Object</t>
  </si>
  <si>
    <t>E-tag Damage</t>
  </si>
  <si>
    <t>Year</t>
  </si>
  <si>
    <t>Total # of E-tag with Object "object" and given Damage with ILIS Transformer A-tag</t>
  </si>
  <si>
    <t>Total # of E-tag with Object "Transformer" and given Damage</t>
  </si>
  <si>
    <t>E-tag Failure Rate by Damage</t>
  </si>
  <si>
    <t>% of Structures with an Open "Pole" INSP Tag</t>
  </si>
  <si>
    <t>Total # of HFRA/HFTD E-tag with Object "Transformer" and given Damage with ILIS A-tag</t>
  </si>
  <si>
    <t>Total # of HFRA/HFTD E-tag with Object "Transformer" and given Damage</t>
  </si>
  <si>
    <t>HFRA/HFTD E-tag Failure Rate by Damage</t>
  </si>
  <si>
    <t>Average E-tag Failure Rate by Damage</t>
  </si>
  <si>
    <t>Average HFRA/HFTD E-tag Failure Rate by Damage</t>
  </si>
  <si>
    <t>Transformer</t>
  </si>
  <si>
    <t>Corroded</t>
  </si>
  <si>
    <t>Leaks/Seeps/ Weeps</t>
  </si>
  <si>
    <t>Broken/ Damaged</t>
  </si>
  <si>
    <t>Conductor</t>
  </si>
  <si>
    <t>Improper Connection</t>
  </si>
  <si>
    <t>Clearance Impaired</t>
  </si>
  <si>
    <t>Sag/ Clearance</t>
  </si>
  <si>
    <t>Burnt</t>
  </si>
  <si>
    <t>(numerator = 0)</t>
  </si>
  <si>
    <t>Crossarm</t>
  </si>
  <si>
    <t>Decayed/ Rotten</t>
  </si>
  <si>
    <t>Pole</t>
  </si>
  <si>
    <t>Leaning</t>
  </si>
  <si>
    <t>Overloaded</t>
  </si>
  <si>
    <t>Woodpecker Damage</t>
  </si>
  <si>
    <t>Failure Mode</t>
  </si>
  <si>
    <t>Calendar Year</t>
  </si>
  <si>
    <t>Failure Rate of Structures with an Open INSP Tag</t>
  </si>
  <si>
    <t>Failure Rate of Structures with No Open INSP Tag(s)</t>
  </si>
  <si>
    <t>Failure Rate Difference w/ Open INSP Tag - 
w/o No Open INSP Tag</t>
  </si>
  <si>
    <t>95% Confidence Interval</t>
  </si>
  <si>
    <t>Statistically Significant Difference</t>
  </si>
  <si>
    <t xml:space="preserve">Failure Ratio 
w/ Open Tag : w/o Open Tag </t>
  </si>
  <si>
    <t>Overall</t>
  </si>
  <si>
    <t>(-0.035%, 0.025%)</t>
  </si>
  <si>
    <t>No</t>
  </si>
  <si>
    <t>1:1</t>
  </si>
  <si>
    <t>(-0.057%, 0.02%)</t>
  </si>
  <si>
    <t>(-0.061%, 0.018%)</t>
  </si>
  <si>
    <t>(-0.04%, 0.05%)</t>
  </si>
  <si>
    <t>(-0.02%, 0.061%)</t>
  </si>
  <si>
    <t>Poles</t>
  </si>
  <si>
    <t>(-0.006%, 0.028%)</t>
  </si>
  <si>
    <t>2:1</t>
  </si>
  <si>
    <t>(-0.003%, 0.027%)</t>
  </si>
  <si>
    <t>(0.008%, 0.048%)</t>
  </si>
  <si>
    <t>Yes</t>
  </si>
  <si>
    <t>(0.008%, 0.042%)</t>
  </si>
  <si>
    <t>3:1</t>
  </si>
  <si>
    <t>Conductors</t>
  </si>
  <si>
    <t>(-0.041%, 0.057%)</t>
  </si>
  <si>
    <t>(-0.1%, 0.038%)</t>
  </si>
  <si>
    <t>1:4</t>
  </si>
  <si>
    <t>(-0.093%, 0.037%)</t>
  </si>
  <si>
    <t>(-0.074%, 0.084%)</t>
  </si>
  <si>
    <t>(-0.047%, 0.088%)</t>
  </si>
  <si>
    <t>(-0.215%, 0.172%)</t>
  </si>
  <si>
    <t>(-0.342%, 0.131%)</t>
  </si>
  <si>
    <t>1:2</t>
  </si>
  <si>
    <t>(-0.132%, 0.418%)</t>
  </si>
  <si>
    <t>(-0.134%, 0.432%)</t>
  </si>
  <si>
    <t>(-0.249%, 0.296%)</t>
  </si>
  <si>
    <t>CrossArm</t>
  </si>
  <si>
    <t>(0.016%, 0.054%)</t>
  </si>
  <si>
    <t>4:1</t>
  </si>
  <si>
    <t>(0.041%, 0.09%)</t>
  </si>
  <si>
    <t>5:1</t>
  </si>
  <si>
    <t>(0.049%, 0.098%)</t>
  </si>
  <si>
    <t>6:1</t>
  </si>
  <si>
    <t>(0.06%, 0.12%)</t>
  </si>
  <si>
    <t>(0.038%, 0.087%)</t>
  </si>
  <si>
    <t>Hardware/Framing</t>
  </si>
  <si>
    <t>Insulator</t>
  </si>
  <si>
    <t>Other</t>
  </si>
  <si>
    <t>Cutout</t>
  </si>
  <si>
    <t>Jumper</t>
  </si>
  <si>
    <t>Connector</t>
  </si>
  <si>
    <t>Tie Wire</t>
  </si>
  <si>
    <t>Abbreviated FDAs</t>
  </si>
  <si>
    <t>Row Labels</t>
  </si>
  <si>
    <t>Count of notification</t>
  </si>
  <si>
    <t>Running total</t>
  </si>
  <si>
    <t>Total %</t>
  </si>
  <si>
    <t>Open all E at end of X months</t>
  </si>
  <si>
    <t># Etags Not Associated with Failures</t>
  </si>
  <si>
    <t>% Etags Not Associated with Failures</t>
  </si>
  <si>
    <t># ILIS A tags (Non-Major Event WTC)</t>
  </si>
  <si>
    <t>Total # Object A-tag failures</t>
  </si>
  <si>
    <t>Total # HFTD/HFRA Object A-tag Failures</t>
  </si>
  <si>
    <t>Number of Structures that had an Open "Object" INSP Tag**</t>
  </si>
  <si>
    <t>Number of HFTD/HFRA Structures that had an Open "Object" INSP Tag**</t>
  </si>
  <si>
    <t># of A-tag Failures on Structures with an Open INSP Tag</t>
  </si>
  <si>
    <t># of A-tag Failures on HFTD/HFRA Structures with an Open INSP Tag</t>
  </si>
  <si>
    <t>Failure Rate of HFTD/HFRA Structures with an Open INSP Tag</t>
  </si>
  <si>
    <t>Failure Rate of HFTD/HFRA Structures with No Open INSP Tag(s)</t>
  </si>
  <si>
    <t>Column1</t>
  </si>
  <si>
    <t xml:space="preserve"> </t>
  </si>
  <si>
    <t>Count of notification, Month</t>
  </si>
  <si>
    <t>Count of notification, # Etags Associated with Failures</t>
  </si>
  <si>
    <t>Open all E at end of X months, # Open Etags</t>
  </si>
  <si>
    <t>Running total Etags with Atag as X months, # Etags Associated with Failures</t>
  </si>
  <si>
    <t>Running total Etags with Atag as X months, % Etags Associated with Failures</t>
  </si>
  <si>
    <t>Category</t>
  </si>
  <si>
    <t>Failure Rate of Structures with No Open INSP Tag(s)3</t>
  </si>
  <si>
    <t>Failure Rate of Structures with an Open INSP Tag2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</si>
</sst>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00%"/>
    <numFmt numFmtId="165" formatCode="0.000%"/>
  </numFmts>
  <fonts count="1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2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i/>
      <sz val="12"/>
      <color theme="1"/>
      <name val="Calibri"/>
      <family val="2"/>
    </font>
    <font>
      <sz val="12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2"/>
      <color theme="1"/>
      <name val="Aptos Narrow"/>
      <family val="2"/>
      <scheme val="minor"/>
    </font>
    <font>
      <sz val="12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89999084444715716"/>
        <bgColor indexed="64"/>
      </patternFill>
    </fill>
  </fills>
  <borders count="6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12" fillId="0" borderId="0" applyNumberFormat="0" applyFill="0" applyAlignment="0" applyProtection="0"/>
  </cellStyleXfs>
  <cellXfs count="241">
    <xf numFmtId="0" fontId="0" fillId="0" borderId="0" xfId="0"/>
    <xf numFmtId="0" fontId="3" fillId="0" borderId="0" xfId="0" applyFont="1"/>
    <xf numFmtId="3" fontId="0" fillId="0" borderId="0" xfId="0" applyNumberFormat="1"/>
    <xf numFmtId="3" fontId="5" fillId="0" borderId="0" xfId="0" applyNumberFormat="1" applyFont="1" applyAlignment="1">
      <alignment vertical="center" wrapText="1"/>
    </xf>
    <xf numFmtId="10" fontId="3" fillId="0" borderId="0" xfId="0" applyNumberFormat="1" applyFont="1"/>
    <xf numFmtId="0" fontId="5" fillId="0" borderId="0" xfId="0" applyFont="1" applyAlignment="1">
      <alignment vertical="center" wrapText="1"/>
    </xf>
    <xf numFmtId="0" fontId="2" fillId="0" borderId="0" xfId="1" applyBorder="1"/>
    <xf numFmtId="0" fontId="4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0" fontId="3" fillId="0" borderId="2" xfId="0" applyFont="1" applyBorder="1"/>
    <xf numFmtId="0" fontId="0" fillId="0" borderId="2" xfId="0" applyBorder="1"/>
    <xf numFmtId="0" fontId="5" fillId="0" borderId="2" xfId="0" applyFont="1" applyBorder="1" applyAlignment="1">
      <alignment vertical="center" wrapText="1"/>
    </xf>
    <xf numFmtId="3" fontId="3" fillId="0" borderId="2" xfId="0" applyNumberFormat="1" applyFont="1" applyBorder="1"/>
    <xf numFmtId="3" fontId="0" fillId="0" borderId="2" xfId="0" applyNumberFormat="1" applyBorder="1"/>
    <xf numFmtId="3" fontId="5" fillId="0" borderId="2" xfId="0" applyNumberFormat="1" applyFont="1" applyBorder="1" applyAlignment="1">
      <alignment vertical="center" wrapText="1"/>
    </xf>
    <xf numFmtId="3" fontId="3" fillId="0" borderId="4" xfId="0" applyNumberFormat="1" applyFont="1" applyBorder="1"/>
    <xf numFmtId="0" fontId="0" fillId="0" borderId="4" xfId="0" applyBorder="1"/>
    <xf numFmtId="0" fontId="5" fillId="0" borderId="4" xfId="0" applyFont="1" applyBorder="1" applyAlignment="1">
      <alignment vertical="center" wrapText="1"/>
    </xf>
    <xf numFmtId="3" fontId="5" fillId="0" borderId="5" xfId="0" applyNumberFormat="1" applyFont="1" applyBorder="1" applyAlignment="1">
      <alignment vertical="center" wrapText="1"/>
    </xf>
    <xf numFmtId="3" fontId="5" fillId="0" borderId="7" xfId="0" applyNumberFormat="1" applyFont="1" applyBorder="1" applyAlignment="1">
      <alignment vertical="center" wrapText="1"/>
    </xf>
    <xf numFmtId="3" fontId="5" fillId="0" borderId="9" xfId="0" applyNumberFormat="1" applyFont="1" applyBorder="1" applyAlignment="1">
      <alignment vertical="center" wrapText="1"/>
    </xf>
    <xf numFmtId="3" fontId="5" fillId="0" borderId="10" xfId="0" applyNumberFormat="1" applyFont="1" applyBorder="1" applyAlignment="1">
      <alignment vertical="center" wrapText="1"/>
    </xf>
    <xf numFmtId="3" fontId="5" fillId="0" borderId="4" xfId="0" applyNumberFormat="1" applyFont="1" applyBorder="1" applyAlignment="1">
      <alignment vertical="center" wrapText="1"/>
    </xf>
    <xf numFmtId="3" fontId="5" fillId="0" borderId="6" xfId="0" applyNumberFormat="1" applyFont="1" applyBorder="1" applyAlignment="1">
      <alignment vertical="center" wrapText="1"/>
    </xf>
    <xf numFmtId="3" fontId="5" fillId="0" borderId="8" xfId="0" applyNumberFormat="1" applyFont="1" applyBorder="1" applyAlignment="1">
      <alignment vertical="center" wrapText="1"/>
    </xf>
    <xf numFmtId="0" fontId="3" fillId="0" borderId="13" xfId="0" applyFont="1" applyBorder="1"/>
    <xf numFmtId="0" fontId="3" fillId="0" borderId="14" xfId="0" applyFont="1" applyBorder="1"/>
    <xf numFmtId="0" fontId="0" fillId="0" borderId="17" xfId="0" applyBorder="1"/>
    <xf numFmtId="1" fontId="6" fillId="0" borderId="11" xfId="0" applyNumberFormat="1" applyFont="1" applyBorder="1" applyAlignment="1">
      <alignment vertical="center" wrapText="1"/>
    </xf>
    <xf numFmtId="3" fontId="0" fillId="0" borderId="1" xfId="0" applyNumberFormat="1" applyBorder="1"/>
    <xf numFmtId="164" fontId="6" fillId="0" borderId="6" xfId="0" applyNumberFormat="1" applyFont="1" applyBorder="1" applyAlignment="1">
      <alignment vertical="center" wrapText="1"/>
    </xf>
    <xf numFmtId="1" fontId="6" fillId="0" borderId="18" xfId="0" applyNumberFormat="1" applyFont="1" applyBorder="1" applyAlignment="1">
      <alignment vertical="center" wrapText="1"/>
    </xf>
    <xf numFmtId="1" fontId="6" fillId="0" borderId="15" xfId="0" applyNumberFormat="1" applyFont="1" applyBorder="1" applyAlignment="1">
      <alignment vertical="center" wrapText="1"/>
    </xf>
    <xf numFmtId="0" fontId="0" fillId="0" borderId="15" xfId="0" applyBorder="1"/>
    <xf numFmtId="164" fontId="0" fillId="0" borderId="17" xfId="0" applyNumberFormat="1" applyBorder="1"/>
    <xf numFmtId="0" fontId="0" fillId="0" borderId="3" xfId="0" applyBorder="1"/>
    <xf numFmtId="1" fontId="6" fillId="0" borderId="20" xfId="0" applyNumberFormat="1" applyFont="1" applyBorder="1" applyAlignment="1">
      <alignment vertical="center" wrapText="1"/>
    </xf>
    <xf numFmtId="1" fontId="6" fillId="0" borderId="2" xfId="0" applyNumberFormat="1" applyFont="1" applyBorder="1" applyAlignment="1">
      <alignment vertical="center" wrapText="1"/>
    </xf>
    <xf numFmtId="164" fontId="6" fillId="0" borderId="21" xfId="0" applyNumberFormat="1" applyFont="1" applyBorder="1" applyAlignment="1">
      <alignment vertical="center" wrapText="1"/>
    </xf>
    <xf numFmtId="1" fontId="6" fillId="0" borderId="22" xfId="0" applyNumberFormat="1" applyFont="1" applyBorder="1" applyAlignment="1">
      <alignment vertical="center" wrapText="1"/>
    </xf>
    <xf numFmtId="1" fontId="5" fillId="0" borderId="20" xfId="0" applyNumberFormat="1" applyFont="1" applyBorder="1" applyAlignment="1">
      <alignment vertical="center" wrapText="1"/>
    </xf>
    <xf numFmtId="1" fontId="5" fillId="0" borderId="22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vertical="center" wrapText="1"/>
    </xf>
    <xf numFmtId="1" fontId="5" fillId="0" borderId="22" xfId="0" applyNumberFormat="1" applyFont="1" applyBorder="1" applyAlignment="1">
      <alignment vertical="center" wrapText="1"/>
    </xf>
    <xf numFmtId="1" fontId="0" fillId="0" borderId="20" xfId="0" applyNumberFormat="1" applyBorder="1"/>
    <xf numFmtId="1" fontId="0" fillId="0" borderId="2" xfId="0" applyNumberFormat="1" applyBorder="1"/>
    <xf numFmtId="1" fontId="0" fillId="0" borderId="22" xfId="0" applyNumberFormat="1" applyBorder="1"/>
    <xf numFmtId="1" fontId="8" fillId="0" borderId="2" xfId="0" applyNumberFormat="1" applyFont="1" applyBorder="1" applyAlignment="1">
      <alignment vertical="center" wrapText="1"/>
    </xf>
    <xf numFmtId="0" fontId="0" fillId="0" borderId="25" xfId="0" applyBorder="1"/>
    <xf numFmtId="1" fontId="0" fillId="0" borderId="24" xfId="0" applyNumberFormat="1" applyBorder="1"/>
    <xf numFmtId="1" fontId="8" fillId="0" borderId="4" xfId="0" applyNumberFormat="1" applyFont="1" applyBorder="1" applyAlignment="1">
      <alignment vertical="center" wrapText="1"/>
    </xf>
    <xf numFmtId="164" fontId="6" fillId="0" borderId="26" xfId="0" applyNumberFormat="1" applyFont="1" applyBorder="1" applyAlignment="1">
      <alignment vertical="center" wrapText="1"/>
    </xf>
    <xf numFmtId="1" fontId="0" fillId="0" borderId="27" xfId="0" applyNumberFormat="1" applyBorder="1"/>
    <xf numFmtId="1" fontId="0" fillId="0" borderId="4" xfId="0" applyNumberFormat="1" applyBorder="1"/>
    <xf numFmtId="164" fontId="0" fillId="0" borderId="28" xfId="0" applyNumberFormat="1" applyBorder="1"/>
    <xf numFmtId="0" fontId="0" fillId="0" borderId="5" xfId="0" applyBorder="1"/>
    <xf numFmtId="164" fontId="0" fillId="0" borderId="31" xfId="0" applyNumberFormat="1" applyBorder="1"/>
    <xf numFmtId="1" fontId="6" fillId="0" borderId="32" xfId="0" applyNumberFormat="1" applyFont="1" applyBorder="1" applyAlignment="1">
      <alignment vertical="center" wrapText="1"/>
    </xf>
    <xf numFmtId="164" fontId="0" fillId="0" borderId="3" xfId="0" applyNumberFormat="1" applyBorder="1"/>
    <xf numFmtId="1" fontId="5" fillId="0" borderId="32" xfId="0" applyNumberFormat="1" applyFont="1" applyBorder="1" applyAlignment="1">
      <alignment horizontal="center" vertical="center" wrapText="1"/>
    </xf>
    <xf numFmtId="1" fontId="5" fillId="0" borderId="32" xfId="0" applyNumberFormat="1" applyFont="1" applyBorder="1" applyAlignment="1">
      <alignment vertical="center" wrapText="1"/>
    </xf>
    <xf numFmtId="1" fontId="0" fillId="0" borderId="32" xfId="0" applyNumberFormat="1" applyBorder="1"/>
    <xf numFmtId="3" fontId="0" fillId="0" borderId="5" xfId="0" applyNumberFormat="1" applyBorder="1"/>
    <xf numFmtId="0" fontId="0" fillId="0" borderId="31" xfId="0" applyBorder="1"/>
    <xf numFmtId="1" fontId="6" fillId="0" borderId="5" xfId="0" applyNumberFormat="1" applyFont="1" applyBorder="1" applyAlignment="1">
      <alignment vertical="center" wrapText="1"/>
    </xf>
    <xf numFmtId="1" fontId="6" fillId="0" borderId="35" xfId="0" applyNumberFormat="1" applyFont="1" applyBorder="1" applyAlignment="1">
      <alignment vertical="center" wrapText="1"/>
    </xf>
    <xf numFmtId="0" fontId="0" fillId="0" borderId="37" xfId="0" applyBorder="1"/>
    <xf numFmtId="1" fontId="0" fillId="0" borderId="12" xfId="0" applyNumberFormat="1" applyBorder="1"/>
    <xf numFmtId="1" fontId="0" fillId="0" borderId="7" xfId="0" applyNumberFormat="1" applyBorder="1"/>
    <xf numFmtId="164" fontId="6" fillId="0" borderId="8" xfId="0" applyNumberFormat="1" applyFont="1" applyBorder="1" applyAlignment="1">
      <alignment vertical="center" wrapText="1"/>
    </xf>
    <xf numFmtId="1" fontId="0" fillId="0" borderId="38" xfId="0" applyNumberFormat="1" applyBorder="1"/>
    <xf numFmtId="3" fontId="0" fillId="0" borderId="7" xfId="0" applyNumberFormat="1" applyBorder="1"/>
    <xf numFmtId="164" fontId="0" fillId="0" borderId="37" xfId="0" applyNumberFormat="1" applyBorder="1"/>
    <xf numFmtId="1" fontId="9" fillId="0" borderId="11" xfId="0" applyNumberFormat="1" applyFont="1" applyBorder="1" applyAlignment="1">
      <alignment vertical="center" wrapText="1"/>
    </xf>
    <xf numFmtId="1" fontId="9" fillId="0" borderId="5" xfId="0" applyNumberFormat="1" applyFont="1" applyBorder="1" applyAlignment="1">
      <alignment vertical="center" wrapText="1"/>
    </xf>
    <xf numFmtId="164" fontId="9" fillId="0" borderId="6" xfId="0" applyNumberFormat="1" applyFont="1" applyBorder="1" applyAlignment="1">
      <alignment vertical="center" wrapText="1"/>
    </xf>
    <xf numFmtId="1" fontId="9" fillId="0" borderId="9" xfId="0" applyNumberFormat="1" applyFont="1" applyBorder="1" applyAlignment="1">
      <alignment vertical="center" wrapText="1"/>
    </xf>
    <xf numFmtId="1" fontId="9" fillId="0" borderId="20" xfId="0" applyNumberFormat="1" applyFont="1" applyBorder="1" applyAlignment="1">
      <alignment vertical="center" wrapText="1"/>
    </xf>
    <xf numFmtId="1" fontId="9" fillId="0" borderId="2" xfId="0" applyNumberFormat="1" applyFont="1" applyBorder="1" applyAlignment="1">
      <alignment vertical="center" wrapText="1"/>
    </xf>
    <xf numFmtId="164" fontId="9" fillId="0" borderId="21" xfId="0" applyNumberFormat="1" applyFont="1" applyBorder="1" applyAlignment="1">
      <alignment vertical="center" wrapText="1"/>
    </xf>
    <xf numFmtId="1" fontId="9" fillId="0" borderId="22" xfId="0" applyNumberFormat="1" applyFont="1" applyBorder="1" applyAlignment="1">
      <alignment vertical="center" wrapText="1"/>
    </xf>
    <xf numFmtId="1" fontId="10" fillId="0" borderId="2" xfId="0" applyNumberFormat="1" applyFont="1" applyBorder="1" applyAlignment="1">
      <alignment vertical="center" wrapText="1"/>
    </xf>
    <xf numFmtId="1" fontId="9" fillId="0" borderId="22" xfId="0" applyNumberFormat="1" applyFont="1" applyBorder="1" applyAlignment="1">
      <alignment horizontal="center" vertical="center" wrapText="1"/>
    </xf>
    <xf numFmtId="164" fontId="9" fillId="0" borderId="8" xfId="0" applyNumberFormat="1" applyFont="1" applyBorder="1" applyAlignment="1">
      <alignment vertical="center" wrapText="1"/>
    </xf>
    <xf numFmtId="1" fontId="0" fillId="0" borderId="10" xfId="0" applyNumberFormat="1" applyBorder="1"/>
    <xf numFmtId="164" fontId="0" fillId="0" borderId="39" xfId="0" applyNumberFormat="1" applyBorder="1"/>
    <xf numFmtId="165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165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7" xfId="0" applyBorder="1"/>
    <xf numFmtId="165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165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5" xfId="0" applyBorder="1" applyAlignment="1">
      <alignment horizontal="center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wrapText="1"/>
    </xf>
    <xf numFmtId="0" fontId="1" fillId="0" borderId="34" xfId="0" applyFont="1" applyBorder="1" applyAlignment="1">
      <alignment wrapText="1"/>
    </xf>
    <xf numFmtId="0" fontId="1" fillId="0" borderId="40" xfId="0" applyFont="1" applyBorder="1" applyAlignment="1">
      <alignment wrapText="1"/>
    </xf>
    <xf numFmtId="0" fontId="1" fillId="2" borderId="42" xfId="0" applyFont="1" applyFill="1" applyBorder="1"/>
    <xf numFmtId="0" fontId="0" fillId="0" borderId="0" xfId="0" applyAlignment="1">
      <alignment horizontal="left"/>
    </xf>
    <xf numFmtId="10" fontId="0" fillId="0" borderId="0" xfId="0" applyNumberFormat="1"/>
    <xf numFmtId="0" fontId="4" fillId="0" borderId="0" xfId="0" applyFont="1" applyAlignment="1">
      <alignment horizontal="right"/>
    </xf>
    <xf numFmtId="3" fontId="3" fillId="0" borderId="0" xfId="0" applyNumberFormat="1" applyFont="1"/>
    <xf numFmtId="0" fontId="0" fillId="0" borderId="16" xfId="0" applyBorder="1"/>
    <xf numFmtId="0" fontId="0" fillId="0" borderId="20" xfId="0" applyBorder="1"/>
    <xf numFmtId="0" fontId="0" fillId="0" borderId="24" xfId="0" applyBorder="1"/>
    <xf numFmtId="0" fontId="0" fillId="0" borderId="11" xfId="0" applyBorder="1"/>
    <xf numFmtId="0" fontId="0" fillId="0" borderId="12" xfId="0" applyBorder="1"/>
    <xf numFmtId="0" fontId="0" fillId="3" borderId="11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20" xfId="0" applyFill="1" applyBorder="1"/>
    <xf numFmtId="0" fontId="0" fillId="3" borderId="2" xfId="0" applyFill="1" applyBorder="1"/>
    <xf numFmtId="0" fontId="0" fillId="3" borderId="21" xfId="0" applyFill="1" applyBorder="1"/>
    <xf numFmtId="0" fontId="0" fillId="3" borderId="12" xfId="0" applyFill="1" applyBorder="1"/>
    <xf numFmtId="0" fontId="0" fillId="3" borderId="7" xfId="0" applyFill="1" applyBorder="1"/>
    <xf numFmtId="0" fontId="0" fillId="3" borderId="8" xfId="0" applyFill="1" applyBorder="1"/>
    <xf numFmtId="1" fontId="0" fillId="3" borderId="11" xfId="0" applyNumberFormat="1" applyFill="1" applyBorder="1"/>
    <xf numFmtId="3" fontId="0" fillId="3" borderId="5" xfId="0" applyNumberFormat="1" applyFill="1" applyBorder="1"/>
    <xf numFmtId="165" fontId="0" fillId="3" borderId="5" xfId="0" applyNumberFormat="1" applyFill="1" applyBorder="1"/>
    <xf numFmtId="0" fontId="0" fillId="3" borderId="31" xfId="0" applyFill="1" applyBorder="1"/>
    <xf numFmtId="165" fontId="0" fillId="3" borderId="6" xfId="0" applyNumberFormat="1" applyFill="1" applyBorder="1"/>
    <xf numFmtId="1" fontId="0" fillId="3" borderId="20" xfId="0" applyNumberFormat="1" applyFill="1" applyBorder="1"/>
    <xf numFmtId="3" fontId="0" fillId="3" borderId="2" xfId="0" applyNumberFormat="1" applyFill="1" applyBorder="1"/>
    <xf numFmtId="165" fontId="0" fillId="3" borderId="2" xfId="0" applyNumberFormat="1" applyFill="1" applyBorder="1"/>
    <xf numFmtId="0" fontId="0" fillId="3" borderId="3" xfId="0" applyFill="1" applyBorder="1"/>
    <xf numFmtId="165" fontId="0" fillId="3" borderId="21" xfId="0" applyNumberFormat="1" applyFill="1" applyBorder="1"/>
    <xf numFmtId="1" fontId="0" fillId="3" borderId="12" xfId="0" applyNumberFormat="1" applyFill="1" applyBorder="1"/>
    <xf numFmtId="3" fontId="0" fillId="3" borderId="7" xfId="0" applyNumberFormat="1" applyFill="1" applyBorder="1"/>
    <xf numFmtId="165" fontId="0" fillId="3" borderId="7" xfId="0" applyNumberFormat="1" applyFill="1" applyBorder="1"/>
    <xf numFmtId="0" fontId="0" fillId="3" borderId="37" xfId="0" applyFill="1" applyBorder="1"/>
    <xf numFmtId="165" fontId="0" fillId="3" borderId="8" xfId="0" applyNumberFormat="1" applyFill="1" applyBorder="1"/>
    <xf numFmtId="0" fontId="3" fillId="0" borderId="15" xfId="0" applyFont="1" applyBorder="1"/>
    <xf numFmtId="0" fontId="3" fillId="0" borderId="15" xfId="0" applyFont="1" applyBorder="1" applyAlignment="1">
      <alignment horizontal="center"/>
    </xf>
    <xf numFmtId="0" fontId="0" fillId="0" borderId="43" xfId="0" applyBorder="1"/>
    <xf numFmtId="0" fontId="11" fillId="0" borderId="3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25" xfId="0" applyFont="1" applyBorder="1"/>
    <xf numFmtId="0" fontId="0" fillId="0" borderId="45" xfId="0" applyBorder="1"/>
    <xf numFmtId="0" fontId="0" fillId="0" borderId="18" xfId="0" applyBorder="1"/>
    <xf numFmtId="3" fontId="0" fillId="0" borderId="0" xfId="0" applyNumberFormat="1" applyAlignment="1">
      <alignment wrapText="1"/>
    </xf>
    <xf numFmtId="10" fontId="0" fillId="0" borderId="0" xfId="0" applyNumberFormat="1" applyAlignment="1">
      <alignment wrapText="1"/>
    </xf>
    <xf numFmtId="0" fontId="0" fillId="0" borderId="14" xfId="0" applyBorder="1"/>
    <xf numFmtId="0" fontId="0" fillId="0" borderId="23" xfId="0" applyBorder="1"/>
    <xf numFmtId="0" fontId="0" fillId="0" borderId="19" xfId="0" applyBorder="1"/>
    <xf numFmtId="0" fontId="0" fillId="0" borderId="13" xfId="0" applyBorder="1"/>
    <xf numFmtId="0" fontId="0" fillId="0" borderId="14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6" xfId="0" applyBorder="1" applyAlignment="1">
      <alignment vertical="center"/>
    </xf>
    <xf numFmtId="165" fontId="0" fillId="0" borderId="0" xfId="0" applyNumberFormat="1" applyAlignment="1">
      <alignment vertical="center"/>
    </xf>
    <xf numFmtId="165" fontId="0" fillId="0" borderId="28" xfId="0" applyNumberFormat="1" applyBorder="1" applyAlignment="1">
      <alignment vertical="center"/>
    </xf>
    <xf numFmtId="0" fontId="0" fillId="0" borderId="27" xfId="0" applyBorder="1"/>
    <xf numFmtId="0" fontId="0" fillId="0" borderId="10" xfId="0" applyBorder="1"/>
    <xf numFmtId="0" fontId="0" fillId="0" borderId="32" xfId="0" applyBorder="1"/>
    <xf numFmtId="0" fontId="0" fillId="0" borderId="47" xfId="0" applyBorder="1" applyAlignment="1">
      <alignment vertical="center"/>
    </xf>
    <xf numFmtId="0" fontId="0" fillId="0" borderId="22" xfId="0" applyBorder="1"/>
    <xf numFmtId="0" fontId="0" fillId="0" borderId="35" xfId="0" applyBorder="1"/>
    <xf numFmtId="0" fontId="0" fillId="0" borderId="33" xfId="0" applyBorder="1" applyAlignment="1">
      <alignment vertical="center"/>
    </xf>
    <xf numFmtId="0" fontId="0" fillId="0" borderId="48" xfId="0" applyBorder="1" applyAlignment="1">
      <alignment vertical="center"/>
    </xf>
    <xf numFmtId="165" fontId="0" fillId="0" borderId="49" xfId="0" applyNumberFormat="1" applyBorder="1" applyAlignment="1">
      <alignment vertical="center"/>
    </xf>
    <xf numFmtId="165" fontId="0" fillId="0" borderId="39" xfId="0" applyNumberFormat="1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9" xfId="0" applyBorder="1"/>
    <xf numFmtId="0" fontId="0" fillId="0" borderId="13" xfId="0" applyBorder="1" applyAlignment="1">
      <alignment vertical="center"/>
    </xf>
    <xf numFmtId="0" fontId="0" fillId="0" borderId="38" xfId="0" applyBorder="1"/>
    <xf numFmtId="0" fontId="0" fillId="0" borderId="51" xfId="0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0" fillId="0" borderId="41" xfId="0" applyNumberFormat="1" applyBorder="1" applyAlignment="1">
      <alignment vertical="center"/>
    </xf>
    <xf numFmtId="0" fontId="5" fillId="0" borderId="39" xfId="0" applyFont="1" applyBorder="1" applyAlignment="1">
      <alignment vertical="center" wrapText="1"/>
    </xf>
    <xf numFmtId="0" fontId="5" fillId="0" borderId="52" xfId="0" applyFont="1" applyBorder="1" applyAlignment="1">
      <alignment vertical="center" wrapText="1"/>
    </xf>
    <xf numFmtId="3" fontId="5" fillId="0" borderId="52" xfId="0" applyNumberFormat="1" applyFont="1" applyBorder="1" applyAlignment="1">
      <alignment vertical="center" wrapText="1"/>
    </xf>
    <xf numFmtId="3" fontId="6" fillId="0" borderId="52" xfId="0" applyNumberFormat="1" applyFont="1" applyBorder="1" applyAlignment="1">
      <alignment vertical="center" wrapText="1"/>
    </xf>
    <xf numFmtId="3" fontId="6" fillId="0" borderId="36" xfId="0" applyNumberFormat="1" applyFont="1" applyBorder="1" applyAlignment="1">
      <alignment vertical="center" wrapText="1"/>
    </xf>
    <xf numFmtId="0" fontId="0" fillId="0" borderId="53" xfId="0" applyBorder="1" applyAlignment="1">
      <alignment wrapText="1"/>
    </xf>
    <xf numFmtId="0" fontId="1" fillId="0" borderId="28" xfId="0" applyFont="1" applyBorder="1" applyAlignment="1">
      <alignment wrapText="1"/>
    </xf>
    <xf numFmtId="0" fontId="1" fillId="0" borderId="54" xfId="0" applyFont="1" applyBorder="1" applyAlignment="1">
      <alignment wrapText="1"/>
    </xf>
    <xf numFmtId="0" fontId="1" fillId="0" borderId="44" xfId="0" applyFont="1" applyBorder="1" applyAlignment="1">
      <alignment wrapText="1"/>
    </xf>
    <xf numFmtId="0" fontId="7" fillId="0" borderId="18" xfId="0" applyFont="1" applyBorder="1" applyAlignment="1">
      <alignment vertical="center" wrapText="1"/>
    </xf>
    <xf numFmtId="0" fontId="7" fillId="0" borderId="22" xfId="0" applyFont="1" applyBorder="1" applyAlignment="1">
      <alignment vertical="center" wrapText="1"/>
    </xf>
    <xf numFmtId="0" fontId="7" fillId="0" borderId="27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0" fillId="3" borderId="9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9" fillId="0" borderId="9" xfId="0" applyFont="1" applyBorder="1" applyAlignment="1">
      <alignment vertical="center" wrapText="1"/>
    </xf>
    <xf numFmtId="0" fontId="9" fillId="0" borderId="22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165" fontId="6" fillId="0" borderId="24" xfId="0" applyNumberFormat="1" applyFont="1" applyBorder="1" applyAlignment="1">
      <alignment vertical="center" wrapText="1"/>
    </xf>
    <xf numFmtId="165" fontId="6" fillId="0" borderId="30" xfId="0" applyNumberFormat="1" applyFont="1" applyBorder="1" applyAlignment="1">
      <alignment vertical="center" wrapText="1"/>
    </xf>
    <xf numFmtId="165" fontId="6" fillId="0" borderId="36" xfId="0" applyNumberFormat="1" applyFont="1" applyBorder="1" applyAlignment="1">
      <alignment vertical="center" wrapText="1"/>
    </xf>
    <xf numFmtId="165" fontId="6" fillId="0" borderId="34" xfId="0" applyNumberFormat="1" applyFont="1" applyBorder="1" applyAlignment="1">
      <alignment vertical="center" wrapText="1"/>
    </xf>
    <xf numFmtId="165" fontId="6" fillId="0" borderId="16" xfId="0" applyNumberFormat="1" applyFont="1" applyBorder="1" applyAlignment="1">
      <alignment vertical="center" wrapText="1"/>
    </xf>
    <xf numFmtId="165" fontId="6" fillId="0" borderId="19" xfId="0" applyNumberFormat="1" applyFont="1" applyBorder="1" applyAlignment="1">
      <alignment vertical="center" wrapText="1"/>
    </xf>
    <xf numFmtId="165" fontId="6" fillId="0" borderId="29" xfId="0" applyNumberFormat="1" applyFont="1" applyBorder="1" applyAlignment="1">
      <alignment vertical="center" wrapText="1"/>
    </xf>
    <xf numFmtId="165" fontId="6" fillId="0" borderId="51" xfId="0" applyNumberFormat="1" applyFont="1" applyBorder="1" applyAlignment="1">
      <alignment vertical="center" wrapText="1"/>
    </xf>
    <xf numFmtId="165" fontId="6" fillId="0" borderId="55" xfId="0" applyNumberFormat="1" applyFont="1" applyBorder="1" applyAlignment="1">
      <alignment vertical="center" wrapText="1"/>
    </xf>
    <xf numFmtId="165" fontId="6" fillId="0" borderId="56" xfId="0" applyNumberFormat="1" applyFont="1" applyBorder="1" applyAlignment="1">
      <alignment vertical="center" wrapText="1"/>
    </xf>
    <xf numFmtId="165" fontId="6" fillId="3" borderId="34" xfId="0" applyNumberFormat="1" applyFont="1" applyFill="1" applyBorder="1" applyAlignment="1">
      <alignment vertical="center" wrapText="1"/>
    </xf>
    <xf numFmtId="165" fontId="6" fillId="3" borderId="30" xfId="0" applyNumberFormat="1" applyFont="1" applyFill="1" applyBorder="1" applyAlignment="1">
      <alignment vertical="center" wrapText="1"/>
    </xf>
    <xf numFmtId="165" fontId="6" fillId="3" borderId="36" xfId="0" applyNumberFormat="1" applyFont="1" applyFill="1" applyBorder="1" applyAlignment="1">
      <alignment vertical="center" wrapText="1"/>
    </xf>
    <xf numFmtId="0" fontId="6" fillId="0" borderId="57" xfId="0" applyFont="1" applyBorder="1" applyAlignment="1">
      <alignment vertical="center" wrapText="1"/>
    </xf>
    <xf numFmtId="0" fontId="6" fillId="0" borderId="47" xfId="0" applyFont="1" applyBorder="1" applyAlignment="1">
      <alignment vertical="center" wrapText="1"/>
    </xf>
    <xf numFmtId="0" fontId="6" fillId="0" borderId="33" xfId="0" applyFont="1" applyBorder="1" applyAlignment="1">
      <alignment vertical="center" wrapText="1"/>
    </xf>
    <xf numFmtId="0" fontId="6" fillId="0" borderId="58" xfId="0" applyFont="1" applyBorder="1" applyAlignment="1">
      <alignment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6" fillId="3" borderId="50" xfId="0" applyFont="1" applyFill="1" applyBorder="1" applyAlignment="1">
      <alignment vertical="center" wrapText="1"/>
    </xf>
    <xf numFmtId="0" fontId="6" fillId="3" borderId="47" xfId="0" applyFont="1" applyFill="1" applyBorder="1" applyAlignment="1">
      <alignment vertical="center" wrapText="1"/>
    </xf>
    <xf numFmtId="0" fontId="6" fillId="3" borderId="48" xfId="0" applyFont="1" applyFill="1" applyBorder="1" applyAlignment="1">
      <alignment vertical="center" wrapText="1"/>
    </xf>
    <xf numFmtId="165" fontId="6" fillId="0" borderId="59" xfId="0" applyNumberFormat="1" applyFont="1" applyBorder="1" applyAlignment="1">
      <alignment vertical="center" wrapText="1"/>
    </xf>
    <xf numFmtId="165" fontId="6" fillId="0" borderId="60" xfId="0" applyNumberFormat="1" applyFont="1" applyBorder="1" applyAlignment="1">
      <alignment vertical="center" wrapText="1"/>
    </xf>
    <xf numFmtId="165" fontId="6" fillId="0" borderId="61" xfId="0" applyNumberFormat="1" applyFont="1" applyBorder="1" applyAlignment="1">
      <alignment vertical="center" wrapText="1"/>
    </xf>
    <xf numFmtId="165" fontId="6" fillId="0" borderId="62" xfId="0" applyNumberFormat="1" applyFont="1" applyBorder="1" applyAlignment="1">
      <alignment vertical="center" wrapText="1"/>
    </xf>
    <xf numFmtId="165" fontId="6" fillId="0" borderId="63" xfId="0" applyNumberFormat="1" applyFont="1" applyBorder="1" applyAlignment="1">
      <alignment vertical="center" wrapText="1"/>
    </xf>
    <xf numFmtId="165" fontId="6" fillId="0" borderId="41" xfId="0" applyNumberFormat="1" applyFont="1" applyBorder="1" applyAlignment="1">
      <alignment vertical="center" wrapText="1"/>
    </xf>
    <xf numFmtId="165" fontId="6" fillId="0" borderId="28" xfId="0" applyNumberFormat="1" applyFont="1" applyBorder="1" applyAlignment="1">
      <alignment vertical="center" wrapText="1"/>
    </xf>
    <xf numFmtId="165" fontId="6" fillId="0" borderId="17" xfId="0" applyNumberFormat="1" applyFont="1" applyBorder="1" applyAlignment="1">
      <alignment vertical="center" wrapText="1"/>
    </xf>
    <xf numFmtId="165" fontId="6" fillId="0" borderId="25" xfId="0" applyNumberFormat="1" applyFont="1" applyBorder="1" applyAlignment="1">
      <alignment vertical="center" wrapText="1"/>
    </xf>
    <xf numFmtId="165" fontId="6" fillId="0" borderId="39" xfId="0" applyNumberFormat="1" applyFont="1" applyBorder="1" applyAlignment="1">
      <alignment vertical="center" wrapText="1"/>
    </xf>
    <xf numFmtId="165" fontId="6" fillId="3" borderId="41" xfId="0" applyNumberFormat="1" applyFont="1" applyFill="1" applyBorder="1" applyAlignment="1">
      <alignment vertical="center" wrapText="1"/>
    </xf>
    <xf numFmtId="165" fontId="6" fillId="3" borderId="28" xfId="0" applyNumberFormat="1" applyFont="1" applyFill="1" applyBorder="1" applyAlignment="1">
      <alignment vertical="center" wrapText="1"/>
    </xf>
    <xf numFmtId="165" fontId="6" fillId="3" borderId="39" xfId="0" applyNumberFormat="1" applyFont="1" applyFill="1" applyBorder="1" applyAlignment="1">
      <alignment vertical="center" wrapText="1"/>
    </xf>
    <xf numFmtId="0" fontId="6" fillId="0" borderId="64" xfId="0" applyFont="1" applyBorder="1" applyAlignment="1">
      <alignment horizontal="center" vertical="center" wrapText="1"/>
    </xf>
    <xf numFmtId="0" fontId="6" fillId="0" borderId="52" xfId="0" applyFont="1" applyBorder="1" applyAlignment="1">
      <alignment vertical="center" wrapText="1"/>
    </xf>
    <xf numFmtId="0" fontId="1" fillId="0" borderId="39" xfId="0" applyFont="1" applyBorder="1" applyAlignment="1">
      <alignment vertical="center"/>
    </xf>
    <xf numFmtId="3" fontId="6" fillId="0" borderId="53" xfId="0" applyNumberFormat="1" applyFont="1" applyBorder="1" applyAlignment="1">
      <alignment vertical="center" wrapText="1"/>
    </xf>
    <xf numFmtId="0" fontId="6" fillId="0" borderId="64" xfId="0" applyFont="1" applyBorder="1" applyAlignment="1">
      <alignment vertical="center" wrapText="1"/>
    </xf>
    <xf numFmtId="3" fontId="6" fillId="0" borderId="39" xfId="0" applyNumberFormat="1" applyFont="1" applyBorder="1" applyAlignment="1">
      <alignment vertical="center" wrapText="1"/>
    </xf>
    <xf numFmtId="0" fontId="6" fillId="0" borderId="46" xfId="0" applyFont="1" applyBorder="1" applyAlignment="1">
      <alignment vertical="center" wrapText="1"/>
    </xf>
    <xf numFmtId="1" fontId="0" fillId="0" borderId="43" xfId="0" applyNumberFormat="1" applyBorder="1"/>
    <xf numFmtId="3" fontId="0" fillId="0" borderId="4" xfId="0" applyNumberFormat="1" applyBorder="1"/>
    <xf numFmtId="0" fontId="12" fillId="0" borderId="0" xfId="2"/>
  </cellXfs>
  <cellStyles count="3">
    <cellStyle name="Heading 1" xfId="2" builtinId="16" customBuiltin="1"/>
    <cellStyle name="Hyperlink" xfId="1" builtinId="8"/>
    <cellStyle name="Normal" xfId="0" builtinId="0"/>
  </cellStyles>
  <dxfs count="60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none"/>
      </font>
      <numFmt numFmtId="3" formatCode="#,##0"/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none"/>
      </font>
      <numFmt numFmtId="165" formatCode="0.000%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none"/>
      </font>
      <numFmt numFmtId="165" formatCode="0.000%"/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none"/>
      </font>
      <numFmt numFmtId="164" formatCode="0.0000%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" formatCode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" formatCode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none"/>
      </font>
      <numFmt numFmtId="164" formatCode="0.0000%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" formatCode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" formatCode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medium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4" formatCode="0.00%"/>
    </dxf>
    <dxf>
      <alignment horizontal="left" vertical="bottom" textRotation="0" wrapText="0" indent="0" justifyLastLine="0" shrinkToFit="0" readingOrder="0"/>
    </dxf>
    <dxf>
      <numFmt numFmtId="14" formatCode="0.00%"/>
    </dxf>
    <dxf>
      <numFmt numFmtId="3" formatCode="#,##0"/>
    </dxf>
    <dxf>
      <numFmt numFmtId="14" formatCode="0.00%"/>
    </dxf>
    <dxf>
      <alignment horizontal="general" vertical="bottom" textRotation="0" wrapText="1" indent="0" justifyLastLine="0" shrinkToFit="0" readingOrder="0"/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5" formatCode="0.000%"/>
      <alignment horizontal="general" vertical="center" textRotation="0" wrapText="0" indent="0" justifyLastLine="0" shrinkToFit="0" readingOrder="0"/>
    </dxf>
    <dxf>
      <numFmt numFmtId="165" formatCode="0.000%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0.000%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right style="thin">
          <color indexed="64"/>
        </right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none"/>
      </font>
      <numFmt numFmtId="3" formatCode="#,##0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Custom" pivot="0" count="0" xr9:uid="{8B584F9B-7869-4005-A8F0-66FD2E87E51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v>Object</c:v>
          </c:tx>
          <c:spPr>
            <a:solidFill>
              <a:srgbClr val="5B9BD5">
                <a:lumMod val="75000"/>
              </a:srgbClr>
            </a:solidFill>
            <a:ln>
              <a:solidFill>
                <a:srgbClr val="5B9BD5">
                  <a:lumMod val="75000"/>
                </a:srgbClr>
              </a:solidFill>
            </a:ln>
            <a:effectLst/>
          </c:spPr>
          <c:invertIfNegative val="0"/>
          <c:cat>
            <c:strRef>
              <c:f>'[1]Original Pareto'!$K$3:$K$13</c:f>
              <c:strCache>
                <c:ptCount val="11"/>
                <c:pt idx="0">
                  <c:v>Transformer</c:v>
                </c:pt>
                <c:pt idx="1">
                  <c:v>Conductor</c:v>
                </c:pt>
                <c:pt idx="2">
                  <c:v>Crossarm</c:v>
                </c:pt>
                <c:pt idx="3">
                  <c:v>Pole</c:v>
                </c:pt>
                <c:pt idx="4">
                  <c:v>Cutout</c:v>
                </c:pt>
                <c:pt idx="5">
                  <c:v>Jumper</c:v>
                </c:pt>
                <c:pt idx="6">
                  <c:v>Connector</c:v>
                </c:pt>
                <c:pt idx="7">
                  <c:v>Insulator</c:v>
                </c:pt>
                <c:pt idx="8">
                  <c:v>Hardware/Framing</c:v>
                </c:pt>
                <c:pt idx="9">
                  <c:v>Tie Wire</c:v>
                </c:pt>
                <c:pt idx="10">
                  <c:v>Other</c:v>
                </c:pt>
              </c:strCache>
            </c:strRef>
          </c:cat>
          <c:val>
            <c:numRef>
              <c:f>'[1]Original Pareto'!$L$3:$L$13</c:f>
              <c:numCache>
                <c:formatCode>General</c:formatCode>
                <c:ptCount val="11"/>
                <c:pt idx="0">
                  <c:v>9841</c:v>
                </c:pt>
                <c:pt idx="1">
                  <c:v>5149</c:v>
                </c:pt>
                <c:pt idx="2">
                  <c:v>2299</c:v>
                </c:pt>
                <c:pt idx="3">
                  <c:v>2082</c:v>
                </c:pt>
                <c:pt idx="4">
                  <c:v>1703</c:v>
                </c:pt>
                <c:pt idx="5">
                  <c:v>1379</c:v>
                </c:pt>
                <c:pt idx="6">
                  <c:v>623</c:v>
                </c:pt>
                <c:pt idx="7">
                  <c:v>562</c:v>
                </c:pt>
                <c:pt idx="8">
                  <c:v>187</c:v>
                </c:pt>
                <c:pt idx="9">
                  <c:v>87</c:v>
                </c:pt>
                <c:pt idx="10">
                  <c:v>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7-4D4B-9632-A9036751D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245104639"/>
        <c:axId val="1245102719"/>
      </c:barChart>
      <c:lineChart>
        <c:grouping val="standard"/>
        <c:varyColors val="0"/>
        <c:ser>
          <c:idx val="0"/>
          <c:order val="1"/>
          <c:tx>
            <c:strRef>
              <c:f>'[1]Original Pareto'!$N$2</c:f>
              <c:strCache>
                <c:ptCount val="1"/>
                <c:pt idx="0">
                  <c:v>Total %</c:v>
                </c:pt>
              </c:strCache>
            </c:strRef>
          </c:tx>
          <c:spPr>
            <a:ln w="158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dLbls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567-4D4B-9632-A9036751DD85}"/>
                </c:ext>
              </c:extLst>
            </c:dLbl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567-4D4B-9632-A9036751DD85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567-4D4B-9632-A9036751DD85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567-4D4B-9632-A9036751DD85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567-4D4B-9632-A9036751DD85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567-4D4B-9632-A9036751DD85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567-4D4B-9632-A9036751DD85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567-4D4B-9632-A9036751DD85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567-4D4B-9632-A9036751DD85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567-4D4B-9632-A9036751DD85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567-4D4B-9632-A9036751DD85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567-4D4B-9632-A9036751DD85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567-4D4B-9632-A9036751DD85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567-4D4B-9632-A9036751DD85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567-4D4B-9632-A9036751DD85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567-4D4B-9632-A9036751DD85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567-4D4B-9632-A9036751DD85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567-4D4B-9632-A9036751DD85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2567-4D4B-9632-A9036751DD85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567-4D4B-9632-A9036751DD85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2567-4D4B-9632-A9036751DD85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567-4D4B-9632-A9036751DD85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2567-4D4B-9632-A9036751DD85}"/>
                </c:ext>
              </c:extLst>
            </c:dLbl>
            <c:spPr>
              <a:solidFill>
                <a:srgbClr val="5B9BD5">
                  <a:lumMod val="50000"/>
                </a:srgb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Calibri 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'[1]Original Pareto'!$K$3:$K$13</c:f>
              <c:strCache>
                <c:ptCount val="11"/>
                <c:pt idx="0">
                  <c:v>Transformer</c:v>
                </c:pt>
                <c:pt idx="1">
                  <c:v>Conductor</c:v>
                </c:pt>
                <c:pt idx="2">
                  <c:v>Crossarm</c:v>
                </c:pt>
                <c:pt idx="3">
                  <c:v>Pole</c:v>
                </c:pt>
                <c:pt idx="4">
                  <c:v>Cutout</c:v>
                </c:pt>
                <c:pt idx="5">
                  <c:v>Jumper</c:v>
                </c:pt>
                <c:pt idx="6">
                  <c:v>Connector</c:v>
                </c:pt>
                <c:pt idx="7">
                  <c:v>Insulator</c:v>
                </c:pt>
                <c:pt idx="8">
                  <c:v>Hardware/Framing</c:v>
                </c:pt>
                <c:pt idx="9">
                  <c:v>Tie Wire</c:v>
                </c:pt>
                <c:pt idx="10">
                  <c:v>Other</c:v>
                </c:pt>
              </c:strCache>
            </c:strRef>
          </c:cat>
          <c:val>
            <c:numRef>
              <c:f>'[1]Original Pareto'!$N$3:$N$13</c:f>
              <c:numCache>
                <c:formatCode>General</c:formatCode>
                <c:ptCount val="11"/>
                <c:pt idx="0">
                  <c:v>0.40393219225875304</c:v>
                </c:pt>
                <c:pt idx="1">
                  <c:v>0.61527726470467514</c:v>
                </c:pt>
                <c:pt idx="2">
                  <c:v>0.70964166974510523</c:v>
                </c:pt>
                <c:pt idx="3">
                  <c:v>0.79509912572343311</c:v>
                </c:pt>
                <c:pt idx="4">
                  <c:v>0.86500020522924104</c:v>
                </c:pt>
                <c:pt idx="5">
                  <c:v>0.92160242991421415</c:v>
                </c:pt>
                <c:pt idx="6">
                  <c:v>0.94717399335057262</c:v>
                </c:pt>
                <c:pt idx="7">
                  <c:v>0.9702417600459714</c:v>
                </c:pt>
                <c:pt idx="8">
                  <c:v>0.97791733366170008</c:v>
                </c:pt>
                <c:pt idx="9">
                  <c:v>0.98148832245618356</c:v>
                </c:pt>
                <c:pt idx="1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2567-4D4B-9632-A9036751D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9290912"/>
        <c:axId val="2129294752"/>
      </c:lineChart>
      <c:catAx>
        <c:axId val="1245104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"/>
                <a:ea typeface="+mn-ea"/>
                <a:cs typeface="+mn-cs"/>
              </a:defRPr>
            </a:pPr>
            <a:endParaRPr lang="en-US"/>
          </a:p>
        </c:txPr>
        <c:crossAx val="1245102719"/>
        <c:crosses val="autoZero"/>
        <c:auto val="1"/>
        <c:lblAlgn val="ctr"/>
        <c:lblOffset val="100"/>
        <c:tickMarkSkip val="5"/>
        <c:noMultiLvlLbl val="0"/>
      </c:catAx>
      <c:valAx>
        <c:axId val="1245102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"/>
                <a:ea typeface="+mn-ea"/>
                <a:cs typeface="+mn-cs"/>
              </a:defRPr>
            </a:pPr>
            <a:endParaRPr lang="en-US"/>
          </a:p>
        </c:txPr>
        <c:crossAx val="1245104639"/>
        <c:crossesAt val="0"/>
        <c:crossBetween val="between"/>
      </c:valAx>
      <c:valAx>
        <c:axId val="212929475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"/>
                <a:ea typeface="+mn-ea"/>
                <a:cs typeface="+mn-cs"/>
              </a:defRPr>
            </a:pPr>
            <a:endParaRPr lang="en-US"/>
          </a:p>
        </c:txPr>
        <c:crossAx val="2129290912"/>
        <c:crosses val="max"/>
        <c:crossBetween val="between"/>
      </c:valAx>
      <c:catAx>
        <c:axId val="21292909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292947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77801298966315535"/>
          <c:y val="0.25961021634319809"/>
          <c:w val="0.1242469021131072"/>
          <c:h val="0.22107179561044119"/>
        </c:manualLayout>
      </c:layout>
      <c:overlay val="1"/>
      <c:spPr>
        <a:solidFill>
          <a:sysClr val="window" lastClr="FFFFFF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Calibri 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Calibri 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293490</xdr:colOff>
      <xdr:row>1</xdr:row>
      <xdr:rowOff>23812</xdr:rowOff>
    </xdr:from>
    <xdr:to>
      <xdr:col>20</xdr:col>
      <xdr:colOff>360164</xdr:colOff>
      <xdr:row>32</xdr:row>
      <xdr:rowOff>154186</xdr:rowOff>
    </xdr:to>
    <xdr:graphicFrame macro="">
      <xdr:nvGraphicFramePr>
        <xdr:cNvPr id="4" name="Chart 3" descr="A line and bar combo graph displaying the associated information beside located on this worksheet.">
          <a:extLst>
            <a:ext uri="{FF2B5EF4-FFF2-40B4-BE49-F238E27FC236}">
              <a16:creationId xmlns:a16="http://schemas.microsoft.com/office/drawing/2014/main" id="{A2F85CF8-1419-42CE-8FAB-931010DEAA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ge-my.sharepoint.com/personal/k2tg_pge_com/Documents/Desktop/Project%20Files/A-tag%20failure%20rate%20by%20inspection%20rate/Pareto%20for%20ILIS%20Atags%20062923_Updated%2004182024%20with%202023%20data.xlsx" TargetMode="External"/><Relationship Id="rId1" Type="http://schemas.openxmlformats.org/officeDocument/2006/relationships/externalLinkPath" Target="https://pge-my.sharepoint.com/personal/k2tg_pge_com/Documents/Desktop/Project%20Files/A-tag%20failure%20rate%20by%20inspection%20rate/Pareto%20for%20ILIS%20Atags%20062923_Updated%2004182024%20with%202023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riginal Pareto"/>
      <sheetName val="04182024 Pareto"/>
      <sheetName val="Data"/>
    </sheetNames>
    <sheetDataSet>
      <sheetData sheetId="0">
        <row r="2">
          <cell r="H2" t="str">
            <v>Total %</v>
          </cell>
          <cell r="N2" t="str">
            <v>Total %</v>
          </cell>
        </row>
        <row r="3">
          <cell r="K3" t="str">
            <v>Transformer</v>
          </cell>
          <cell r="L3">
            <v>9841</v>
          </cell>
          <cell r="N3">
            <v>0.40393219225875304</v>
          </cell>
        </row>
        <row r="4">
          <cell r="K4" t="str">
            <v>Conductor</v>
          </cell>
          <cell r="L4">
            <v>5149</v>
          </cell>
          <cell r="N4">
            <v>0.61527726470467514</v>
          </cell>
        </row>
        <row r="5">
          <cell r="K5" t="str">
            <v>Crossarm</v>
          </cell>
          <cell r="L5">
            <v>2299</v>
          </cell>
          <cell r="N5">
            <v>0.70964166974510523</v>
          </cell>
        </row>
        <row r="6">
          <cell r="K6" t="str">
            <v>Pole</v>
          </cell>
          <cell r="L6">
            <v>2082</v>
          </cell>
          <cell r="N6">
            <v>0.79509912572343311</v>
          </cell>
        </row>
        <row r="7">
          <cell r="K7" t="str">
            <v>Cutout</v>
          </cell>
          <cell r="L7">
            <v>1703</v>
          </cell>
          <cell r="N7">
            <v>0.86500020522924104</v>
          </cell>
        </row>
        <row r="8">
          <cell r="K8" t="str">
            <v>Jumper</v>
          </cell>
          <cell r="L8">
            <v>1379</v>
          </cell>
          <cell r="N8">
            <v>0.92160242991421415</v>
          </cell>
        </row>
        <row r="9">
          <cell r="K9" t="str">
            <v>Connector</v>
          </cell>
          <cell r="L9">
            <v>623</v>
          </cell>
          <cell r="N9">
            <v>0.94717399335057262</v>
          </cell>
        </row>
        <row r="10">
          <cell r="K10" t="str">
            <v>Insulator</v>
          </cell>
          <cell r="L10">
            <v>562</v>
          </cell>
          <cell r="N10">
            <v>0.9702417600459714</v>
          </cell>
        </row>
        <row r="11">
          <cell r="K11" t="str">
            <v>Hardware/Framing</v>
          </cell>
          <cell r="L11">
            <v>187</v>
          </cell>
          <cell r="N11">
            <v>0.97791733366170008</v>
          </cell>
        </row>
        <row r="12">
          <cell r="K12" t="str">
            <v>Tie Wire</v>
          </cell>
          <cell r="L12">
            <v>87</v>
          </cell>
          <cell r="N12">
            <v>0.98148832245618356</v>
          </cell>
        </row>
        <row r="13">
          <cell r="K13" t="str">
            <v>Other</v>
          </cell>
          <cell r="L13">
            <v>451</v>
          </cell>
          <cell r="N13">
            <v>1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F56A021-ED41-46AE-BF25-6DD1B652FEF7}" name="Slide 2 - Inspections per Year_$B$2" displayName="Slide_2___Inspections_per_Year__B_2" ref="B2:I12" totalsRowShown="0" headerRowDxfId="59" dataDxfId="57" headerRowBorderDxfId="58" tableBorderDxfId="56">
  <autoFilter ref="B2:I12" xr:uid="{BF56A021-ED41-46AE-BF25-6DD1B652FEF7}"/>
  <tableColumns count="8">
    <tableColumn id="1" xr3:uid="{A98885CF-2C77-4556-9C62-3F25E0B4CC07}" name="Column1" dataDxfId="55"/>
    <tableColumn id="2" xr3:uid="{63E8D9C9-9322-466F-9B06-83EF0B60B0D0}" name="Total" dataDxfId="54"/>
    <tableColumn id="3" xr3:uid="{05B420A4-B79B-4B80-B7BB-2117D0924423}" name="Non-HFTD" dataDxfId="53"/>
    <tableColumn id="4" xr3:uid="{D027BADD-AF8F-40CA-AA68-F9C950088F07}" name="HFTD" dataDxfId="52"/>
    <tableColumn id="5" xr3:uid="{7D7F2D82-BBFD-4FDE-A457-14D892A7BFC7}" name="Tier 3" dataDxfId="51"/>
    <tableColumn id="6" xr3:uid="{D7576473-95B8-42C7-9490-C8B3E6AC4ABC}" name="Tier 2" dataDxfId="50"/>
    <tableColumn id="7" xr3:uid="{1CFB6A50-C42C-434B-B499-63F36CBD1FBD}" name="Zone 1/Buffer" dataDxfId="49"/>
    <tableColumn id="8" xr3:uid="{0EE6C9C6-5E5B-4C2F-8019-2AD9CCF10883}" name="(null)" dataDxfId="48"/>
  </tableColumns>
  <tableStyleInfo name="Custom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B84578A-43FC-442B-A6EA-1960E7943EB2}" name="Slide 2 - Inspections per Year_$K$2" displayName="Slide_2___Inspections_per_Year__K_2" ref="K2:L11" totalsRowShown="0" tableBorderDxfId="47">
  <autoFilter ref="K2:L11" xr:uid="{3B84578A-43FC-442B-A6EA-1960E7943EB2}"/>
  <tableColumns count="2">
    <tableColumn id="1" xr3:uid="{8ECCB6C2-442F-4025-8B04-5E18AE357175}" name="Column1" dataDxfId="46"/>
    <tableColumn id="2" xr3:uid="{EF92C37F-079C-40B2-8A2B-ED89DF49984F}" name="# ILIS A tags (Non-Major Event WTC)" dataDxfId="45"/>
  </tableColumns>
  <tableStyleInfo name="Custom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EFAD7DF-1694-4758-9C41-EA73D86D8C0D}" name="Slide 5 - Etag Pop. Analysis_$B$2" displayName="Slide_5___Etag_Pop._Analysis__B_2" ref="B2:M77" totalsRowShown="0" headerRowDxfId="0" headerRowBorderDxfId="13" tableBorderDxfId="14">
  <autoFilter ref="B2:M77" xr:uid="{EEFAD7DF-1694-4758-9C41-EA73D86D8C0D}"/>
  <tableColumns count="12">
    <tableColumn id="1" xr3:uid="{756E046A-CC59-4DC6-8DE9-D61AE4F5AE64}" name="Object" dataDxfId="12"/>
    <tableColumn id="2" xr3:uid="{C2F40500-E920-46B1-ACE4-143D3FB84CD4}" name="E-tag Damage" dataDxfId="11"/>
    <tableColumn id="3" xr3:uid="{D5642856-429F-4B9B-9286-3CBDB90853C1}" name="Year" dataDxfId="10"/>
    <tableColumn id="4" xr3:uid="{53625A3D-6134-4ECD-85AE-CB86BCBCF3D8}" name="Total # of E-tag with Object &quot;object&quot; and given Damage with ILIS Transformer A-tag" dataDxfId="9"/>
    <tableColumn id="5" xr3:uid="{927B80F6-F599-43FE-B4F2-EB989C3F6AF0}" name="Total # of E-tag with Object &quot;Transformer&quot; and given Damage" dataDxfId="8"/>
    <tableColumn id="6" xr3:uid="{C690DE69-D4F6-4679-A2A2-4DB3EA24D4AB}" name="E-tag Failure Rate by Damage" dataDxfId="7">
      <calculatedColumnFormula>E3/F3</calculatedColumnFormula>
    </tableColumn>
    <tableColumn id="7" xr3:uid="{D7471D9F-070A-4045-8842-915534028013}" name="% of Structures with an Open &quot;Pole&quot; INSP Tag" dataDxfId="6"/>
    <tableColumn id="8" xr3:uid="{2382284D-2696-404B-B190-DD2057887049}" name="Total # of HFRA/HFTD E-tag with Object &quot;Transformer&quot; and given Damage with ILIS A-tag" dataDxfId="5"/>
    <tableColumn id="9" xr3:uid="{BB447D5F-4385-45BB-90CB-B6F0C84B2322}" name="Total # of HFRA/HFTD E-tag with Object &quot;Transformer&quot; and given Damage" dataDxfId="4"/>
    <tableColumn id="10" xr3:uid="{B2E96365-F1F7-4A8D-A3D7-828B409921E7}" name="HFRA/HFTD E-tag Failure Rate by Damage" dataDxfId="3">
      <calculatedColumnFormula>I3/J3</calculatedColumnFormula>
    </tableColumn>
    <tableColumn id="11" xr3:uid="{B330DA2F-5B0B-4167-87D1-A4D813D808A3}" name="Average E-tag Failure Rate by Damage" dataDxfId="2"/>
    <tableColumn id="12" xr3:uid="{BF701B73-6CD3-446D-89DC-9A1E8F462DDA}" name="Average HFRA/HFTD E-tag Failure Rate by Damage" dataDxfId="1"/>
  </tableColumns>
  <tableStyleInfo name="Custom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E2F3B8B-9E9A-44E7-A58B-AB311A12D974}" name="Slide_5___Avg._Failure_Rate__D_2" displayName="Slide_5___Avg._Failure_Rate__D_2" ref="D2:K27" totalsRowShown="0" headerRowDxfId="44" tableBorderDxfId="43">
  <autoFilter ref="D2:K27" xr:uid="{03D8F9ED-04C2-47D3-A459-4ED71B9040BD}"/>
  <tableColumns count="8">
    <tableColumn id="1" xr3:uid="{F2E1C5DC-AC56-4ED5-AE22-A0E28D99A833}" name="Failure Rate of Structures with an Open INSP Tag" dataDxfId="42"/>
    <tableColumn id="2" xr3:uid="{9DD3BF5C-B074-4ABB-A247-3803488CD9D6}" name="Failure Rate of Structures with No Open INSP Tag(s)" dataDxfId="41"/>
    <tableColumn id="3" xr3:uid="{F73D6176-C0AA-4F3D-8D51-557899BA220E}" name="Failure Rate Difference w/ Open INSP Tag - _x000a_w/o No Open INSP Tag" dataDxfId="40"/>
    <tableColumn id="4" xr3:uid="{83927E94-2A85-4E91-9C3E-3C95F2576409}" name="95% Confidence Interval" dataDxfId="39"/>
    <tableColumn id="5" xr3:uid="{663AF933-90A1-49F8-A8C9-80D0E9DAE475}" name="Statistically Significant Difference" dataDxfId="38"/>
    <tableColumn id="6" xr3:uid="{08254047-00B2-4EEF-81D4-0D5D1FF32A8A}" name="Failure Ratio _x000a_w/ Open Tag : w/o Open Tag " dataDxfId="37"/>
    <tableColumn id="7" xr3:uid="{280DF573-BA32-4C07-A672-0302B3DD47AE}" name="Failure Rate of Structures with an Open INSP Tag2" dataDxfId="36"/>
    <tableColumn id="8" xr3:uid="{45E8D24C-1620-4B2D-B270-1A098793B024}" name="Failure Rate of Structures with No Open INSP Tag(s)3" dataDxfId="35"/>
  </tableColumns>
  <tableStyleInfo name="Custom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DF74B6D-599B-46BC-9929-5A403803374C}" name="Slide_5___Avg._Failure_Rate__M_2" displayName="Slide_5___Avg._Failure_Rate__M_2" ref="M2:X27" totalsRowShown="0" headerRowDxfId="34" tableBorderDxfId="33">
  <autoFilter ref="M2:X27" xr:uid="{EEE3CDAC-F901-4CEF-A466-1C1773E09717}"/>
  <tableColumns count="12">
    <tableColumn id="1" xr3:uid="{D56F4120-4F59-49A7-8A2F-9D10C66E6D3A}" name="Category" dataDxfId="32"/>
    <tableColumn id="2" xr3:uid="{DA1F7A48-329C-44EF-9954-7D9E125C46B9}" name="Year" dataDxfId="31"/>
    <tableColumn id="3" xr3:uid="{AE770EBD-4886-4B70-A738-3AEB5DFB4384}" name="Total # Object A-tag failures" dataDxfId="30"/>
    <tableColumn id="4" xr3:uid="{8989D5AC-0CA0-4BD2-94D6-FDBC555D5429}" name="Total # HFTD/HFRA Object A-tag Failures" dataDxfId="29"/>
    <tableColumn id="5" xr3:uid="{D549FFF2-B46C-4520-BE92-ED1102A7E008}" name="Number of Structures that had an Open &quot;Object&quot; INSP Tag**" dataDxfId="28"/>
    <tableColumn id="6" xr3:uid="{6853BB6E-3459-4767-BB89-EE4CFA067D3A}" name="Number of HFTD/HFRA Structures that had an Open &quot;Object&quot; INSP Tag**" dataDxfId="27"/>
    <tableColumn id="7" xr3:uid="{AD6FCC73-1744-4ED6-AEB6-78960401C4CF}" name="# of A-tag Failures on Structures with an Open INSP Tag" dataDxfId="26"/>
    <tableColumn id="8" xr3:uid="{4D4E27A4-C300-4D5A-8B29-014AAB93D1E7}" name="# of A-tag Failures on HFTD/HFRA Structures with an Open INSP Tag" dataDxfId="25"/>
    <tableColumn id="9" xr3:uid="{170FAD4A-2A03-4E6A-9D8B-269024C14112}" name="Failure Rate of Structures with an Open INSP Tag" dataDxfId="24"/>
    <tableColumn id="10" xr3:uid="{8D73F213-3F21-4C5B-BCAE-E08B6B0822C8}" name="Failure Rate of Structures with No Open INSP Tag(s)" dataDxfId="23"/>
    <tableColumn id="11" xr3:uid="{7323621D-8797-45D1-B229-C15FFA246C49}" name="Failure Rate of HFTD/HFRA Structures with an Open INSP Tag" dataDxfId="22"/>
    <tableColumn id="12" xr3:uid="{4C253947-3423-431E-8F93-1805F00F9A10}" name="Failure Rate of HFTD/HFRA Structures with No Open INSP Tag(s)" dataDxfId="21"/>
  </tableColumns>
  <tableStyleInfo name="Custom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6BC589B-878C-4496-A664-54497625704E}" name="Slide 6 - Duration from E to A_$B$2" displayName="Slide_6___Duration_from_E_to_A__B_2" ref="B2:I67" totalsRowShown="0" headerRowDxfId="20">
  <autoFilter ref="B2:I67" xr:uid="{86BC589B-878C-4496-A664-54497625704E}"/>
  <tableColumns count="8">
    <tableColumn id="1" xr3:uid="{7BED908F-2869-4C55-8A03-84A05645376C}" name="Count of notification, Month"/>
    <tableColumn id="2" xr3:uid="{9AC32D58-2F8B-4D70-961A-87822736C593}" name="Count of notification, # Etags Associated with Failures"/>
    <tableColumn id="3" xr3:uid="{12B2F307-23F0-4C16-98A4-95CEC7991F10}" name="Open all E at end of X months, # Open Etags"/>
    <tableColumn id="4" xr3:uid="{8B1B8270-AB24-41A7-82CE-EA2A07778DF8}" name="Open all E at end of X months"/>
    <tableColumn id="5" xr3:uid="{04293E8F-EA5F-4BDF-81DB-C6C2060D30A1}" name="Running total Etags with Atag as X months, # Etags Associated with Failures">
      <calculatedColumnFormula>SUM($C$3:C3)</calculatedColumnFormula>
    </tableColumn>
    <tableColumn id="6" xr3:uid="{257E6D25-AE7B-4EE0-9798-727C60C66755}" name="Running total Etags with Atag as X months, % Etags Associated with Failures" dataDxfId="19">
      <calculatedColumnFormula>F3/$F$67</calculatedColumnFormula>
    </tableColumn>
    <tableColumn id="7" xr3:uid="{5AB4D1FC-78ED-40AE-8923-B8CBCB56DEFC}" name="# Etags Not Associated with Failures" dataDxfId="18">
      <calculatedColumnFormula>$D$3-F3</calculatedColumnFormula>
    </tableColumn>
    <tableColumn id="8" xr3:uid="{8586063A-7BA2-4B3C-9441-FDAC720304D5}" name="% Etags Not Associated with Failures" dataDxfId="17">
      <calculatedColumnFormula>($D$3-F3)/$D$3</calculatedColumnFormula>
    </tableColumn>
  </tableColumns>
  <tableStyleInfo name="Custom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40C12F2-188B-4C64-8DD9-FBC6CD92B95C}" name="Slide 8 - Pareto by Object_$A$2" displayName="Slide_8___Pareto_by_Object__A_2" ref="A2:E13" totalsRowShown="0">
  <autoFilter ref="A2:E13" xr:uid="{F40C12F2-188B-4C64-8DD9-FBC6CD92B95C}"/>
  <tableColumns count="5">
    <tableColumn id="1" xr3:uid="{E966D62A-CE30-4462-8014-B71101C7EC35}" name="Column1"/>
    <tableColumn id="2" xr3:uid="{EAA80092-B76D-45AD-B423-5ADF3D8BDDBD}" name="Row Labels" dataDxfId="16"/>
    <tableColumn id="3" xr3:uid="{CC1A414C-712A-4A14-9E69-FF1C81115661}" name="Count of notification"/>
    <tableColumn id="4" xr3:uid="{0987374C-3D57-4831-9593-67F5E2BBB817}" name="Running total">
      <calculatedColumnFormula>SUM($C$3:C3)</calculatedColumnFormula>
    </tableColumn>
    <tableColumn id="5" xr3:uid="{039510D8-EEAE-4D6A-A079-B48F74A9A969}" name="Total %" dataDxfId="15">
      <calculatedColumnFormula>D3/$D$13</calculatedColumnFormula>
    </tableColumn>
  </tableColumns>
  <tableStyleInfo name="Custom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9AE94-F0DC-49D1-927F-C75683ACEE13}">
  <dimension ref="A1:N28"/>
  <sheetViews>
    <sheetView workbookViewId="0"/>
  </sheetViews>
  <sheetFormatPr defaultRowHeight="15" x14ac:dyDescent="0.25"/>
  <cols>
    <col min="1" max="1" width="34.7109375" customWidth="1"/>
    <col min="2" max="2" width="19.140625" customWidth="1"/>
    <col min="3" max="3" width="14.42578125" customWidth="1"/>
    <col min="4" max="4" width="15" customWidth="1"/>
    <col min="8" max="8" width="12.5703125" customWidth="1"/>
    <col min="11" max="11" width="34.7109375" customWidth="1"/>
    <col min="12" max="12" width="9.140625" customWidth="1"/>
  </cols>
  <sheetData>
    <row r="1" spans="1:12" ht="15.75" x14ac:dyDescent="0.25">
      <c r="A1" s="240" t="s">
        <v>9</v>
      </c>
      <c r="B1" s="4"/>
    </row>
    <row r="2" spans="1:12" ht="15.75" x14ac:dyDescent="0.25">
      <c r="A2" s="1"/>
      <c r="B2" s="139" t="s">
        <v>108</v>
      </c>
      <c r="C2" s="140" t="s">
        <v>0</v>
      </c>
      <c r="D2" s="140" t="s">
        <v>1</v>
      </c>
      <c r="E2" s="140" t="s">
        <v>2</v>
      </c>
      <c r="F2" s="140" t="s">
        <v>3</v>
      </c>
      <c r="G2" s="140" t="s">
        <v>4</v>
      </c>
      <c r="H2" s="140" t="s">
        <v>5</v>
      </c>
      <c r="I2" s="140" t="s">
        <v>6</v>
      </c>
      <c r="K2" t="s">
        <v>108</v>
      </c>
      <c r="L2" s="142" t="s">
        <v>99</v>
      </c>
    </row>
    <row r="3" spans="1:12" ht="15.75" x14ac:dyDescent="0.25">
      <c r="A3" s="1"/>
      <c r="B3" s="9">
        <v>2015</v>
      </c>
      <c r="C3" s="12">
        <v>553574</v>
      </c>
      <c r="D3" s="12">
        <v>421949</v>
      </c>
      <c r="E3" s="12">
        <f>C3-D3</f>
        <v>131625</v>
      </c>
      <c r="F3" s="12">
        <v>43734</v>
      </c>
      <c r="G3" s="12">
        <v>87719</v>
      </c>
      <c r="H3" s="9">
        <v>168</v>
      </c>
      <c r="I3" s="9">
        <v>4</v>
      </c>
      <c r="K3" s="9">
        <v>2014</v>
      </c>
      <c r="L3" s="143">
        <v>851</v>
      </c>
    </row>
    <row r="4" spans="1:12" ht="15.75" x14ac:dyDescent="0.25">
      <c r="A4" s="1"/>
      <c r="B4" s="9">
        <v>2016</v>
      </c>
      <c r="C4" s="12">
        <v>577538</v>
      </c>
      <c r="D4" s="12">
        <v>433452</v>
      </c>
      <c r="E4" s="12">
        <f t="shared" ref="E4:E9" si="0">C4-D4</f>
        <v>144086</v>
      </c>
      <c r="F4" s="12">
        <v>50232</v>
      </c>
      <c r="G4" s="12">
        <v>93726</v>
      </c>
      <c r="H4" s="9">
        <v>124</v>
      </c>
      <c r="I4" s="9">
        <v>4</v>
      </c>
      <c r="K4" s="9">
        <v>2015</v>
      </c>
      <c r="L4" s="143">
        <v>1735</v>
      </c>
    </row>
    <row r="5" spans="1:12" ht="15.75" x14ac:dyDescent="0.25">
      <c r="A5" s="1"/>
      <c r="B5" s="11">
        <v>2017</v>
      </c>
      <c r="C5" s="14">
        <v>564695</v>
      </c>
      <c r="D5" s="12">
        <v>416562</v>
      </c>
      <c r="E5" s="12">
        <f t="shared" si="0"/>
        <v>148133</v>
      </c>
      <c r="F5" s="12">
        <v>44351</v>
      </c>
      <c r="G5" s="12">
        <v>103720</v>
      </c>
      <c r="H5" s="9">
        <v>58</v>
      </c>
      <c r="I5" s="9">
        <v>4</v>
      </c>
      <c r="K5" s="9">
        <v>2016</v>
      </c>
      <c r="L5" s="143">
        <v>2655</v>
      </c>
    </row>
    <row r="6" spans="1:12" ht="15.75" x14ac:dyDescent="0.25">
      <c r="A6" s="1"/>
      <c r="B6" s="11">
        <v>2018</v>
      </c>
      <c r="C6" s="14">
        <v>525376</v>
      </c>
      <c r="D6" s="12">
        <v>384964</v>
      </c>
      <c r="E6" s="12">
        <f t="shared" si="0"/>
        <v>140412</v>
      </c>
      <c r="F6" s="12">
        <v>45208</v>
      </c>
      <c r="G6" s="12">
        <v>95164</v>
      </c>
      <c r="H6" s="9">
        <v>26</v>
      </c>
      <c r="I6" s="9">
        <v>14</v>
      </c>
      <c r="K6" s="9">
        <v>2017</v>
      </c>
      <c r="L6" s="143">
        <v>2626</v>
      </c>
    </row>
    <row r="7" spans="1:12" ht="15.75" x14ac:dyDescent="0.25">
      <c r="A7" s="1"/>
      <c r="B7" s="11">
        <v>2019</v>
      </c>
      <c r="C7" s="14">
        <v>1102034</v>
      </c>
      <c r="D7" s="12">
        <v>414554</v>
      </c>
      <c r="E7" s="12">
        <f t="shared" si="0"/>
        <v>687480</v>
      </c>
      <c r="F7" s="12">
        <v>215545</v>
      </c>
      <c r="G7" s="12">
        <v>466140</v>
      </c>
      <c r="H7" s="10">
        <f>1665+365</f>
        <v>2030</v>
      </c>
      <c r="I7" s="12">
        <v>3765</v>
      </c>
      <c r="K7" s="9">
        <v>2018</v>
      </c>
      <c r="L7" s="143">
        <v>2536</v>
      </c>
    </row>
    <row r="8" spans="1:12" ht="15.75" x14ac:dyDescent="0.25">
      <c r="A8" s="1"/>
      <c r="B8" s="11">
        <v>2020</v>
      </c>
      <c r="C8" s="14">
        <v>762952</v>
      </c>
      <c r="D8" s="12">
        <v>353674</v>
      </c>
      <c r="E8" s="12">
        <f t="shared" si="0"/>
        <v>409278</v>
      </c>
      <c r="F8" s="12">
        <v>198128</v>
      </c>
      <c r="G8" s="12">
        <v>152270</v>
      </c>
      <c r="H8" s="9">
        <f>297+201</f>
        <v>498</v>
      </c>
      <c r="I8" s="12">
        <v>58382</v>
      </c>
      <c r="K8" s="9">
        <v>2019</v>
      </c>
      <c r="L8" s="143">
        <v>3405</v>
      </c>
    </row>
    <row r="9" spans="1:12" ht="15.75" x14ac:dyDescent="0.25">
      <c r="A9" s="1"/>
      <c r="B9" s="11">
        <v>2021</v>
      </c>
      <c r="C9" s="14">
        <v>947655</v>
      </c>
      <c r="D9" s="12">
        <v>428344</v>
      </c>
      <c r="E9" s="12">
        <f t="shared" si="0"/>
        <v>519311</v>
      </c>
      <c r="F9" s="12">
        <v>199862</v>
      </c>
      <c r="G9" s="12">
        <v>249039</v>
      </c>
      <c r="H9" s="9">
        <v>440</v>
      </c>
      <c r="I9" s="12">
        <v>69970</v>
      </c>
      <c r="K9" s="9">
        <v>2020</v>
      </c>
      <c r="L9" s="143">
        <v>4322</v>
      </c>
    </row>
    <row r="10" spans="1:12" ht="16.5" thickBot="1" x14ac:dyDescent="0.3">
      <c r="A10" s="1"/>
      <c r="B10" s="17">
        <v>2022</v>
      </c>
      <c r="C10" s="22">
        <v>864024</v>
      </c>
      <c r="D10" s="15">
        <v>407976</v>
      </c>
      <c r="E10" s="15">
        <f>C10-D10</f>
        <v>456048</v>
      </c>
      <c r="F10" s="12">
        <v>205251</v>
      </c>
      <c r="G10" s="12">
        <v>190158</v>
      </c>
      <c r="H10" s="9">
        <v>426</v>
      </c>
      <c r="I10" s="12">
        <v>60213</v>
      </c>
      <c r="K10" s="9">
        <v>2021</v>
      </c>
      <c r="L10" s="143">
        <v>4586</v>
      </c>
    </row>
    <row r="11" spans="1:12" ht="15.75" x14ac:dyDescent="0.25">
      <c r="B11" s="25" t="s">
        <v>7</v>
      </c>
      <c r="C11" s="20">
        <f>AVERAGE(C3:C6)</f>
        <v>555295.75</v>
      </c>
      <c r="D11" s="18">
        <f>AVERAGE(D3:D6)</f>
        <v>414231.75</v>
      </c>
      <c r="E11" s="23">
        <f>AVERAGE(E3:E6)</f>
        <v>141064</v>
      </c>
      <c r="F11" s="1"/>
      <c r="G11" s="1"/>
      <c r="H11" s="1"/>
      <c r="I11" s="1"/>
      <c r="K11" s="144">
        <v>2022</v>
      </c>
      <c r="L11" s="145">
        <v>4342</v>
      </c>
    </row>
    <row r="12" spans="1:12" ht="16.5" thickBot="1" x14ac:dyDescent="0.3">
      <c r="B12" s="26" t="s">
        <v>8</v>
      </c>
      <c r="C12" s="21">
        <f>AVERAGE(C7:C10)</f>
        <v>919166.25</v>
      </c>
      <c r="D12" s="19">
        <f>AVERAGE(D7:D10)</f>
        <v>401137</v>
      </c>
      <c r="E12" s="24">
        <f>AVERAGE(E7:E10)</f>
        <v>518029.25</v>
      </c>
      <c r="F12" s="1"/>
      <c r="G12" s="1"/>
      <c r="H12" s="1"/>
      <c r="I12" s="1"/>
    </row>
    <row r="13" spans="1:12" ht="15.75" x14ac:dyDescent="0.25">
      <c r="A13" s="1"/>
      <c r="B13" s="5"/>
      <c r="C13" s="3"/>
      <c r="D13" s="3"/>
      <c r="E13" s="3"/>
      <c r="F13" s="1"/>
      <c r="G13" s="1"/>
      <c r="H13" s="1"/>
      <c r="I13" s="1"/>
    </row>
    <row r="17" spans="1:14" ht="15.75" x14ac:dyDescent="0.25">
      <c r="A17" s="108"/>
      <c r="B17" s="1"/>
      <c r="C17" s="6"/>
      <c r="M17" s="7"/>
      <c r="N17" s="8"/>
    </row>
    <row r="18" spans="1:14" ht="15.75" x14ac:dyDescent="0.25">
      <c r="A18" s="1"/>
      <c r="B18" s="1"/>
      <c r="C18" s="1"/>
      <c r="D18" s="1"/>
      <c r="F18" s="1"/>
      <c r="G18" s="1"/>
      <c r="H18" s="1"/>
      <c r="I18" s="1"/>
      <c r="J18" s="1"/>
    </row>
    <row r="19" spans="1:14" ht="15.75" x14ac:dyDescent="0.25">
      <c r="A19" s="1"/>
      <c r="B19" s="5"/>
      <c r="C19" s="109"/>
      <c r="D19" s="109"/>
      <c r="E19" s="2"/>
      <c r="F19" s="109"/>
      <c r="G19" s="109"/>
      <c r="H19" s="2"/>
      <c r="I19" s="1"/>
      <c r="J19" s="1"/>
    </row>
    <row r="20" spans="1:14" ht="15.75" x14ac:dyDescent="0.25">
      <c r="A20" s="1"/>
      <c r="B20" s="5"/>
      <c r="C20" s="109"/>
      <c r="D20" s="109"/>
      <c r="E20" s="2"/>
      <c r="F20" s="109"/>
      <c r="G20" s="109"/>
      <c r="H20" s="2"/>
      <c r="I20" s="1"/>
      <c r="J20" s="1"/>
    </row>
    <row r="21" spans="1:14" ht="15.75" x14ac:dyDescent="0.25">
      <c r="A21" s="1"/>
      <c r="B21" s="5"/>
      <c r="C21" s="109"/>
      <c r="D21" s="109"/>
      <c r="E21" s="2"/>
      <c r="F21" s="109"/>
      <c r="G21" s="109"/>
      <c r="I21" s="2"/>
      <c r="J21" s="1"/>
    </row>
    <row r="22" spans="1:14" ht="15.75" x14ac:dyDescent="0.25">
      <c r="A22" s="1"/>
      <c r="B22" s="5"/>
      <c r="C22" s="109"/>
      <c r="D22" s="109"/>
      <c r="E22" s="2"/>
      <c r="F22" s="109"/>
      <c r="G22" s="109"/>
      <c r="I22" s="1"/>
      <c r="J22" s="1"/>
    </row>
    <row r="23" spans="1:14" ht="15.75" x14ac:dyDescent="0.25">
      <c r="A23" s="1"/>
      <c r="B23" s="5"/>
      <c r="C23" s="109"/>
      <c r="D23" s="109"/>
      <c r="E23" s="2"/>
      <c r="F23" s="109"/>
      <c r="G23" s="109"/>
      <c r="I23" s="1"/>
      <c r="J23" s="1"/>
    </row>
    <row r="24" spans="1:14" ht="15.75" x14ac:dyDescent="0.25">
      <c r="A24" s="1"/>
      <c r="B24" s="5"/>
      <c r="C24" s="109"/>
      <c r="D24" s="109"/>
      <c r="E24" s="2"/>
      <c r="F24" s="109"/>
      <c r="G24" s="109"/>
      <c r="I24" s="1"/>
      <c r="J24" s="1"/>
    </row>
    <row r="25" spans="1:14" ht="15.75" x14ac:dyDescent="0.25">
      <c r="B25" s="5"/>
      <c r="C25" s="109"/>
      <c r="D25" s="2"/>
      <c r="E25" s="2"/>
      <c r="F25" s="2"/>
      <c r="G25" s="109"/>
      <c r="J25" s="2"/>
    </row>
    <row r="26" spans="1:14" ht="15.75" x14ac:dyDescent="0.25">
      <c r="B26" s="1"/>
      <c r="C26" s="3"/>
      <c r="D26" s="3"/>
      <c r="E26" s="2"/>
      <c r="F26" s="1"/>
      <c r="G26" s="1"/>
      <c r="I26" s="1"/>
      <c r="J26" s="1"/>
      <c r="K26" s="1"/>
      <c r="L26" s="1"/>
      <c r="M26" s="1"/>
    </row>
    <row r="27" spans="1:14" ht="15.75" x14ac:dyDescent="0.25">
      <c r="B27" s="1"/>
      <c r="C27" s="3"/>
      <c r="D27" s="3"/>
      <c r="E27" s="2"/>
      <c r="F27" s="1"/>
      <c r="G27" s="1"/>
      <c r="I27" s="1"/>
      <c r="J27" s="1"/>
      <c r="K27" s="1"/>
      <c r="L27" s="1"/>
      <c r="M27" s="1"/>
    </row>
    <row r="28" spans="1:14" ht="15.75" x14ac:dyDescent="0.25">
      <c r="B28" s="1"/>
      <c r="M28" s="7"/>
      <c r="N28" s="8"/>
    </row>
  </sheetData>
  <pageMargins left="0.7" right="0.7" top="0.75" bottom="0.75" header="0.3" footer="0.3"/>
  <pageSetup orientation="portrait" horizontalDpi="1200" verticalDpi="1200" r:id="rId1"/>
  <headerFooter>
    <oddHeader>&amp;R&amp;F</oddHeader>
    <oddFooter xml:space="preserve">&amp;C_x000D_&amp;1#&amp;"Calibri"&amp;10&amp;K000000 Internal 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81286-3E45-401E-A1BE-FCBF6FA9BFC4}">
  <dimension ref="B2:M77"/>
  <sheetViews>
    <sheetView zoomScale="70" zoomScaleNormal="70" workbookViewId="0">
      <selection activeCell="I39" sqref="I39:I40"/>
    </sheetView>
  </sheetViews>
  <sheetFormatPr defaultRowHeight="15" x14ac:dyDescent="0.25"/>
  <cols>
    <col min="2" max="2" width="13.140625" customWidth="1"/>
    <col min="3" max="3" width="21.85546875" customWidth="1"/>
    <col min="5" max="5" width="19" customWidth="1"/>
    <col min="6" max="6" width="20.5703125" customWidth="1"/>
    <col min="7" max="8" width="15.5703125" customWidth="1"/>
    <col min="9" max="9" width="19.5703125" customWidth="1"/>
    <col min="10" max="10" width="21.42578125" customWidth="1"/>
    <col min="11" max="11" width="20.7109375" customWidth="1"/>
    <col min="12" max="12" width="14.7109375" customWidth="1"/>
    <col min="13" max="13" width="17.5703125" customWidth="1"/>
  </cols>
  <sheetData>
    <row r="2" spans="2:13" ht="32.25" thickBot="1" x14ac:dyDescent="0.3">
      <c r="B2" s="231" t="s">
        <v>10</v>
      </c>
      <c r="C2" s="232" t="s">
        <v>11</v>
      </c>
      <c r="D2" s="233" t="s">
        <v>12</v>
      </c>
      <c r="E2" s="180" t="s">
        <v>13</v>
      </c>
      <c r="F2" s="179" t="s">
        <v>14</v>
      </c>
      <c r="G2" s="234" t="s">
        <v>15</v>
      </c>
      <c r="H2" s="235" t="s">
        <v>16</v>
      </c>
      <c r="I2" s="179" t="s">
        <v>17</v>
      </c>
      <c r="J2" s="179" t="s">
        <v>18</v>
      </c>
      <c r="K2" s="236" t="s">
        <v>19</v>
      </c>
      <c r="L2" s="180" t="s">
        <v>20</v>
      </c>
      <c r="M2" s="236" t="s">
        <v>21</v>
      </c>
    </row>
    <row r="3" spans="2:13" ht="15.75" x14ac:dyDescent="0.25">
      <c r="B3" s="209" t="s">
        <v>22</v>
      </c>
      <c r="C3" s="185" t="s">
        <v>23</v>
      </c>
      <c r="D3" s="27">
        <v>2018</v>
      </c>
      <c r="E3" s="28">
        <v>2</v>
      </c>
      <c r="F3" s="29">
        <v>487</v>
      </c>
      <c r="G3" s="30">
        <f t="shared" ref="G3:G37" si="0">E3/F3</f>
        <v>4.1067761806981521E-3</v>
      </c>
      <c r="H3" s="31"/>
      <c r="I3" s="32">
        <v>0</v>
      </c>
      <c r="J3" s="33">
        <v>120</v>
      </c>
      <c r="K3" s="34">
        <f>I3/J3</f>
        <v>0</v>
      </c>
      <c r="L3" s="203">
        <f>AVERAGE(G3:G7)</f>
        <v>3.8124608895651136E-3</v>
      </c>
      <c r="M3" s="218">
        <f>AVERAGE(K3:K7)</f>
        <v>2.1825706781505466E-3</v>
      </c>
    </row>
    <row r="4" spans="2:13" ht="15.75" x14ac:dyDescent="0.25">
      <c r="B4" s="210" t="s">
        <v>22</v>
      </c>
      <c r="C4" s="186" t="s">
        <v>23</v>
      </c>
      <c r="D4" s="35">
        <v>2019</v>
      </c>
      <c r="E4" s="36">
        <v>3</v>
      </c>
      <c r="F4" s="37">
        <v>2023</v>
      </c>
      <c r="G4" s="38">
        <f t="shared" si="0"/>
        <v>1.4829461196243204E-3</v>
      </c>
      <c r="H4" s="39"/>
      <c r="I4" s="37">
        <v>1</v>
      </c>
      <c r="J4" s="10">
        <v>854</v>
      </c>
      <c r="K4" s="34">
        <f t="shared" ref="K4:K17" si="1">I4/J4</f>
        <v>1.17096018735363E-3</v>
      </c>
      <c r="L4" s="204">
        <f>AVERAGE(G3:G7)</f>
        <v>3.8124608895651136E-3</v>
      </c>
      <c r="M4" s="219">
        <f>AVERAGE(K3:K7)</f>
        <v>2.1825706781505466E-3</v>
      </c>
    </row>
    <row r="5" spans="2:13" ht="15.75" x14ac:dyDescent="0.25">
      <c r="B5" s="211" t="s">
        <v>22</v>
      </c>
      <c r="C5" s="186" t="s">
        <v>23</v>
      </c>
      <c r="D5" s="35">
        <v>2020</v>
      </c>
      <c r="E5" s="36">
        <v>15</v>
      </c>
      <c r="F5" s="37">
        <v>3690</v>
      </c>
      <c r="G5" s="38">
        <f t="shared" si="0"/>
        <v>4.0650406504065045E-3</v>
      </c>
      <c r="H5" s="39"/>
      <c r="I5" s="37">
        <v>1</v>
      </c>
      <c r="J5" s="13">
        <v>1632</v>
      </c>
      <c r="K5" s="34">
        <f t="shared" si="1"/>
        <v>6.1274509803921568E-4</v>
      </c>
      <c r="L5" s="204">
        <f>AVERAGE(G3:G7)</f>
        <v>3.8124608895651136E-3</v>
      </c>
      <c r="M5" s="219">
        <f>AVERAGE(K3:K7)</f>
        <v>2.1825706781505466E-3</v>
      </c>
    </row>
    <row r="6" spans="2:13" ht="15.75" x14ac:dyDescent="0.25">
      <c r="B6" s="211" t="s">
        <v>22</v>
      </c>
      <c r="C6" s="186" t="s">
        <v>23</v>
      </c>
      <c r="D6" s="35">
        <v>2021</v>
      </c>
      <c r="E6" s="36">
        <v>31</v>
      </c>
      <c r="F6" s="37">
        <v>5212</v>
      </c>
      <c r="G6" s="38">
        <f t="shared" si="0"/>
        <v>5.9478127398311592E-3</v>
      </c>
      <c r="H6" s="39"/>
      <c r="I6" s="37">
        <v>15</v>
      </c>
      <c r="J6" s="13">
        <v>1942</v>
      </c>
      <c r="K6" s="34">
        <f t="shared" si="1"/>
        <v>7.7239958805355308E-3</v>
      </c>
      <c r="L6" s="204">
        <f>AVERAGE(G3:G7)</f>
        <v>3.8124608895651136E-3</v>
      </c>
      <c r="M6" s="219">
        <f>AVERAGE(K3:K7)</f>
        <v>2.1825706781505466E-3</v>
      </c>
    </row>
    <row r="7" spans="2:13" ht="15.75" x14ac:dyDescent="0.25">
      <c r="B7" s="211" t="s">
        <v>22</v>
      </c>
      <c r="C7" s="186" t="s">
        <v>23</v>
      </c>
      <c r="D7" s="35">
        <v>2022</v>
      </c>
      <c r="E7" s="40">
        <v>25</v>
      </c>
      <c r="F7" s="32">
        <v>7226</v>
      </c>
      <c r="G7" s="38">
        <f t="shared" si="0"/>
        <v>3.4597287572654305E-3</v>
      </c>
      <c r="H7" s="41"/>
      <c r="I7" s="42">
        <v>3</v>
      </c>
      <c r="J7" s="13">
        <v>2135</v>
      </c>
      <c r="K7" s="34">
        <f t="shared" si="1"/>
        <v>1.405152224824356E-3</v>
      </c>
      <c r="L7" s="201">
        <f>AVERAGE(G3:G7)</f>
        <v>3.8124608895651136E-3</v>
      </c>
      <c r="M7" s="220">
        <f>AVERAGE(K3:K7)</f>
        <v>2.1825706781505466E-3</v>
      </c>
    </row>
    <row r="8" spans="2:13" ht="15.75" x14ac:dyDescent="0.25">
      <c r="B8" s="211" t="s">
        <v>22</v>
      </c>
      <c r="C8" s="186" t="s">
        <v>24</v>
      </c>
      <c r="D8" s="35">
        <v>2018</v>
      </c>
      <c r="E8" s="40">
        <v>1</v>
      </c>
      <c r="F8" s="2">
        <v>563</v>
      </c>
      <c r="G8" s="38">
        <f t="shared" si="0"/>
        <v>1.7761989342806395E-3</v>
      </c>
      <c r="H8" s="43"/>
      <c r="I8" s="42">
        <v>1</v>
      </c>
      <c r="J8" s="10">
        <v>128</v>
      </c>
      <c r="K8" s="34">
        <f t="shared" si="1"/>
        <v>7.8125E-3</v>
      </c>
      <c r="L8" s="202">
        <f>AVERAGE(G8:G12)</f>
        <v>4.3989300871449489E-3</v>
      </c>
      <c r="M8" s="221">
        <f>AVERAGE(K8:K12)</f>
        <v>5.6785434845867833E-3</v>
      </c>
    </row>
    <row r="9" spans="2:13" ht="15.75" x14ac:dyDescent="0.25">
      <c r="B9" s="211" t="s">
        <v>22</v>
      </c>
      <c r="C9" s="186" t="s">
        <v>24</v>
      </c>
      <c r="D9" s="35">
        <v>2019</v>
      </c>
      <c r="E9" s="44">
        <v>2</v>
      </c>
      <c r="F9" s="45">
        <v>672</v>
      </c>
      <c r="G9" s="38">
        <f t="shared" si="0"/>
        <v>2.976190476190476E-3</v>
      </c>
      <c r="H9" s="46"/>
      <c r="I9" s="45">
        <v>2</v>
      </c>
      <c r="J9" s="10">
        <v>284</v>
      </c>
      <c r="K9" s="34">
        <f t="shared" si="1"/>
        <v>7.0422535211267607E-3</v>
      </c>
      <c r="L9" s="204">
        <f>AVERAGE(G8:G12)</f>
        <v>4.3989300871449489E-3</v>
      </c>
      <c r="M9" s="219">
        <f>AVERAGE(K8:K12)</f>
        <v>5.6785434845867833E-3</v>
      </c>
    </row>
    <row r="10" spans="2:13" ht="15.75" x14ac:dyDescent="0.25">
      <c r="B10" s="211" t="s">
        <v>22</v>
      </c>
      <c r="C10" s="186" t="s">
        <v>24</v>
      </c>
      <c r="D10" s="35">
        <v>2020</v>
      </c>
      <c r="E10" s="44">
        <v>9</v>
      </c>
      <c r="F10" s="45">
        <v>1484</v>
      </c>
      <c r="G10" s="38">
        <f t="shared" si="0"/>
        <v>6.0646900269541778E-3</v>
      </c>
      <c r="H10" s="46"/>
      <c r="I10" s="45">
        <v>2</v>
      </c>
      <c r="J10" s="10">
        <v>628</v>
      </c>
      <c r="K10" s="34">
        <f t="shared" si="1"/>
        <v>3.1847133757961785E-3</v>
      </c>
      <c r="L10" s="204">
        <f>AVERAGE(G8:G12)</f>
        <v>4.3989300871449489E-3</v>
      </c>
      <c r="M10" s="219">
        <f>AVERAGE(K8:K12)</f>
        <v>5.6785434845867833E-3</v>
      </c>
    </row>
    <row r="11" spans="2:13" ht="15.75" x14ac:dyDescent="0.25">
      <c r="B11" s="211" t="s">
        <v>22</v>
      </c>
      <c r="C11" s="186" t="s">
        <v>24</v>
      </c>
      <c r="D11" s="35">
        <v>2021</v>
      </c>
      <c r="E11" s="44">
        <v>15</v>
      </c>
      <c r="F11" s="45">
        <v>2339</v>
      </c>
      <c r="G11" s="38">
        <f t="shared" si="0"/>
        <v>6.412997007268063E-3</v>
      </c>
      <c r="H11" s="46"/>
      <c r="I11" s="45">
        <v>3</v>
      </c>
      <c r="J11" s="10">
        <v>818</v>
      </c>
      <c r="K11" s="34">
        <f t="shared" si="1"/>
        <v>3.667481662591687E-3</v>
      </c>
      <c r="L11" s="204">
        <f>AVERAGE(G8:G12)</f>
        <v>4.3989300871449489E-3</v>
      </c>
      <c r="M11" s="219">
        <f>AVERAGE(K8:K12)</f>
        <v>5.6785434845867833E-3</v>
      </c>
    </row>
    <row r="12" spans="2:13" ht="15.75" x14ac:dyDescent="0.25">
      <c r="B12" s="211" t="s">
        <v>22</v>
      </c>
      <c r="C12" s="186" t="s">
        <v>24</v>
      </c>
      <c r="D12" s="35">
        <v>2022</v>
      </c>
      <c r="E12" s="44">
        <v>17</v>
      </c>
      <c r="F12" s="47">
        <v>3568</v>
      </c>
      <c r="G12" s="38">
        <f t="shared" si="0"/>
        <v>4.76457399103139E-3</v>
      </c>
      <c r="H12" s="46"/>
      <c r="I12" s="45">
        <v>7</v>
      </c>
      <c r="J12" s="13">
        <v>1047</v>
      </c>
      <c r="K12" s="34">
        <f t="shared" si="1"/>
        <v>6.6857688634192934E-3</v>
      </c>
      <c r="L12" s="201">
        <f>AVERAGE(G8:G12)</f>
        <v>4.3989300871449489E-3</v>
      </c>
      <c r="M12" s="220">
        <f>AVERAGE(K8:K12)</f>
        <v>5.6785434845867833E-3</v>
      </c>
    </row>
    <row r="13" spans="2:13" ht="15.75" x14ac:dyDescent="0.25">
      <c r="B13" s="211" t="s">
        <v>22</v>
      </c>
      <c r="C13" s="186" t="s">
        <v>25</v>
      </c>
      <c r="D13" s="35">
        <v>2018</v>
      </c>
      <c r="E13" s="40">
        <v>0</v>
      </c>
      <c r="F13" s="2">
        <v>368</v>
      </c>
      <c r="G13" s="38">
        <f t="shared" si="0"/>
        <v>0</v>
      </c>
      <c r="H13" s="43"/>
      <c r="I13" s="42">
        <v>0</v>
      </c>
      <c r="J13" s="10">
        <v>163</v>
      </c>
      <c r="K13" s="34">
        <f t="shared" si="1"/>
        <v>0</v>
      </c>
      <c r="L13" s="202">
        <f>AVERAGE(G13:G17)</f>
        <v>1.6983175989837003E-3</v>
      </c>
      <c r="M13" s="221">
        <f>AVERAGE(K13:K17)</f>
        <v>2.1992767862640608E-3</v>
      </c>
    </row>
    <row r="14" spans="2:13" ht="15.75" x14ac:dyDescent="0.25">
      <c r="B14" s="211" t="s">
        <v>22</v>
      </c>
      <c r="C14" s="186" t="s">
        <v>25</v>
      </c>
      <c r="D14" s="35">
        <v>2019</v>
      </c>
      <c r="E14" s="44">
        <v>0</v>
      </c>
      <c r="F14" s="45">
        <v>625</v>
      </c>
      <c r="G14" s="38">
        <f t="shared" si="0"/>
        <v>0</v>
      </c>
      <c r="H14" s="46"/>
      <c r="I14" s="45">
        <v>0</v>
      </c>
      <c r="J14" s="10">
        <v>351</v>
      </c>
      <c r="K14" s="34">
        <f t="shared" si="1"/>
        <v>0</v>
      </c>
      <c r="L14" s="204">
        <f>AVERAGE(G13:G17)</f>
        <v>1.6983175989837003E-3</v>
      </c>
      <c r="M14" s="219">
        <f>AVERAGE(K13:K17)</f>
        <v>2.1992767862640608E-3</v>
      </c>
    </row>
    <row r="15" spans="2:13" ht="15.75" x14ac:dyDescent="0.25">
      <c r="B15" s="211" t="s">
        <v>22</v>
      </c>
      <c r="C15" s="186" t="s">
        <v>25</v>
      </c>
      <c r="D15" s="35">
        <v>2020</v>
      </c>
      <c r="E15" s="44">
        <v>3</v>
      </c>
      <c r="F15" s="45">
        <v>962</v>
      </c>
      <c r="G15" s="38">
        <f t="shared" si="0"/>
        <v>3.1185031185031187E-3</v>
      </c>
      <c r="H15" s="46"/>
      <c r="I15" s="45">
        <v>3</v>
      </c>
      <c r="J15" s="10">
        <v>622</v>
      </c>
      <c r="K15" s="34">
        <f t="shared" si="1"/>
        <v>4.8231511254019296E-3</v>
      </c>
      <c r="L15" s="204">
        <f>AVERAGE(G13:G17)</f>
        <v>1.6983175989837003E-3</v>
      </c>
      <c r="M15" s="219">
        <f>AVERAGE(K13:K17)</f>
        <v>2.1992767862640608E-3</v>
      </c>
    </row>
    <row r="16" spans="2:13" ht="15.75" x14ac:dyDescent="0.25">
      <c r="B16" s="211" t="s">
        <v>22</v>
      </c>
      <c r="C16" s="186" t="s">
        <v>25</v>
      </c>
      <c r="D16" s="35">
        <v>2021</v>
      </c>
      <c r="E16" s="44">
        <v>4</v>
      </c>
      <c r="F16" s="45">
        <v>1039</v>
      </c>
      <c r="G16" s="38">
        <f t="shared" si="0"/>
        <v>3.8498556304138597E-3</v>
      </c>
      <c r="H16" s="46"/>
      <c r="I16" s="45">
        <v>3</v>
      </c>
      <c r="J16" s="10">
        <v>645</v>
      </c>
      <c r="K16" s="34">
        <f t="shared" si="1"/>
        <v>4.6511627906976744E-3</v>
      </c>
      <c r="L16" s="204">
        <f>AVERAGE(G13:G17)</f>
        <v>1.6983175989837003E-3</v>
      </c>
      <c r="M16" s="219">
        <f>AVERAGE(K13:K17)</f>
        <v>2.1992767862640608E-3</v>
      </c>
    </row>
    <row r="17" spans="2:13" ht="16.5" thickBot="1" x14ac:dyDescent="0.3">
      <c r="B17" s="212" t="s">
        <v>22</v>
      </c>
      <c r="C17" s="187" t="s">
        <v>25</v>
      </c>
      <c r="D17" s="48">
        <v>2022</v>
      </c>
      <c r="E17" s="49">
        <v>2</v>
      </c>
      <c r="F17" s="50">
        <v>1313</v>
      </c>
      <c r="G17" s="51">
        <f t="shared" si="0"/>
        <v>1.5232292460015233E-3</v>
      </c>
      <c r="H17" s="52"/>
      <c r="I17" s="53">
        <v>1</v>
      </c>
      <c r="J17" s="16">
        <v>657</v>
      </c>
      <c r="K17" s="54">
        <f t="shared" si="1"/>
        <v>1.5220700152207001E-3</v>
      </c>
      <c r="L17" s="205">
        <f>AVERAGE(G13:G17)</f>
        <v>1.6983175989837003E-3</v>
      </c>
      <c r="M17" s="222">
        <f>AVERAGE(K13:K17)</f>
        <v>2.1992767862640608E-3</v>
      </c>
    </row>
    <row r="18" spans="2:13" ht="15.75" x14ac:dyDescent="0.25">
      <c r="B18" s="213" t="s">
        <v>26</v>
      </c>
      <c r="C18" s="188" t="s">
        <v>27</v>
      </c>
      <c r="D18" s="63">
        <v>2018</v>
      </c>
      <c r="E18" s="28">
        <v>0</v>
      </c>
      <c r="F18" s="64">
        <v>212</v>
      </c>
      <c r="G18" s="30">
        <f t="shared" si="0"/>
        <v>0</v>
      </c>
      <c r="H18" s="65"/>
      <c r="I18" s="28">
        <v>0</v>
      </c>
      <c r="J18" s="55">
        <v>54</v>
      </c>
      <c r="K18" s="56">
        <f>I18/J18</f>
        <v>0</v>
      </c>
      <c r="L18" s="199">
        <f>AVERAGE(G18:G22)</f>
        <v>3.4235062567161982E-4</v>
      </c>
      <c r="M18" s="223">
        <f>AVERAGE(K18:K22)</f>
        <v>3.556571737876234E-4</v>
      </c>
    </row>
    <row r="19" spans="2:13" ht="15.75" x14ac:dyDescent="0.25">
      <c r="B19" s="210" t="s">
        <v>26</v>
      </c>
      <c r="C19" s="186" t="s">
        <v>27</v>
      </c>
      <c r="D19" s="35">
        <v>2019</v>
      </c>
      <c r="E19" s="36">
        <v>1</v>
      </c>
      <c r="F19" s="37">
        <v>2821</v>
      </c>
      <c r="G19" s="38">
        <f t="shared" si="0"/>
        <v>3.5448422545196739E-4</v>
      </c>
      <c r="H19" s="57"/>
      <c r="I19" s="36">
        <v>1</v>
      </c>
      <c r="J19" s="13">
        <v>1106</v>
      </c>
      <c r="K19" s="58">
        <f t="shared" ref="K19:K36" si="2">I19/J19</f>
        <v>9.0415913200723324E-4</v>
      </c>
      <c r="L19" s="197">
        <f>AVERAGE(G18:G22)</f>
        <v>3.4235062567161982E-4</v>
      </c>
      <c r="M19" s="224">
        <f>AVERAGE(K18:K22)</f>
        <v>3.556571737876234E-4</v>
      </c>
    </row>
    <row r="20" spans="2:13" ht="15.75" x14ac:dyDescent="0.25">
      <c r="B20" s="210" t="s">
        <v>26</v>
      </c>
      <c r="C20" s="186" t="s">
        <v>27</v>
      </c>
      <c r="D20" s="35">
        <v>2020</v>
      </c>
      <c r="E20" s="36">
        <v>1</v>
      </c>
      <c r="F20" s="37">
        <v>7752</v>
      </c>
      <c r="G20" s="38">
        <f t="shared" si="0"/>
        <v>1.2899896800825592E-4</v>
      </c>
      <c r="H20" s="57"/>
      <c r="I20" s="36">
        <v>0</v>
      </c>
      <c r="J20" s="13">
        <v>3326</v>
      </c>
      <c r="K20" s="58">
        <f>I20/J20</f>
        <v>0</v>
      </c>
      <c r="L20" s="197">
        <f>AVERAGE(G18:G22)</f>
        <v>3.4235062567161982E-4</v>
      </c>
      <c r="M20" s="224">
        <f>AVERAGE(K18:K22)</f>
        <v>3.556571737876234E-4</v>
      </c>
    </row>
    <row r="21" spans="2:13" ht="15.75" x14ac:dyDescent="0.25">
      <c r="B21" s="210" t="s">
        <v>26</v>
      </c>
      <c r="C21" s="186" t="s">
        <v>27</v>
      </c>
      <c r="D21" s="35">
        <v>2021</v>
      </c>
      <c r="E21" s="36">
        <v>6</v>
      </c>
      <c r="F21" s="37">
        <v>10195</v>
      </c>
      <c r="G21" s="38">
        <f t="shared" si="0"/>
        <v>5.8852378616969106E-4</v>
      </c>
      <c r="H21" s="57"/>
      <c r="I21" s="36">
        <v>2</v>
      </c>
      <c r="J21" s="13">
        <v>4239</v>
      </c>
      <c r="K21" s="58">
        <f t="shared" si="2"/>
        <v>4.7180938900684123E-4</v>
      </c>
      <c r="L21" s="197">
        <f>AVERAGE(G18:G22)</f>
        <v>3.4235062567161982E-4</v>
      </c>
      <c r="M21" s="224">
        <f>AVERAGE(K18:K22)</f>
        <v>3.556571737876234E-4</v>
      </c>
    </row>
    <row r="22" spans="2:13" ht="15.75" x14ac:dyDescent="0.25">
      <c r="B22" s="210" t="s">
        <v>26</v>
      </c>
      <c r="C22" s="186" t="s">
        <v>27</v>
      </c>
      <c r="D22" s="35">
        <v>2022</v>
      </c>
      <c r="E22" s="40">
        <v>25</v>
      </c>
      <c r="F22" s="47">
        <v>39078</v>
      </c>
      <c r="G22" s="38">
        <f t="shared" si="0"/>
        <v>6.3974614872818467E-4</v>
      </c>
      <c r="H22" s="59"/>
      <c r="I22" s="40">
        <v>5</v>
      </c>
      <c r="J22" s="13">
        <v>12428</v>
      </c>
      <c r="K22" s="58">
        <f t="shared" si="2"/>
        <v>4.0231734792404246E-4</v>
      </c>
      <c r="L22" s="200">
        <f>AVERAGE(G18:G22)</f>
        <v>3.4235062567161982E-4</v>
      </c>
      <c r="M22" s="225">
        <f>AVERAGE(K18:K22)</f>
        <v>3.556571737876234E-4</v>
      </c>
    </row>
    <row r="23" spans="2:13" ht="15.75" x14ac:dyDescent="0.25">
      <c r="B23" s="210" t="s">
        <v>26</v>
      </c>
      <c r="C23" s="186" t="s">
        <v>25</v>
      </c>
      <c r="D23" s="35">
        <v>2018</v>
      </c>
      <c r="E23" s="40">
        <v>0</v>
      </c>
      <c r="F23" s="47">
        <v>1357</v>
      </c>
      <c r="G23" s="38">
        <f t="shared" si="0"/>
        <v>0</v>
      </c>
      <c r="H23" s="60"/>
      <c r="I23" s="40">
        <v>0</v>
      </c>
      <c r="J23" s="13">
        <v>283</v>
      </c>
      <c r="K23" s="58">
        <f t="shared" si="2"/>
        <v>0</v>
      </c>
      <c r="L23" s="196">
        <f>AVERAGE(G23:G27)</f>
        <v>2.1934709277238724E-4</v>
      </c>
      <c r="M23" s="226">
        <f>AVERAGE(K23:K27)</f>
        <v>1.3659411095960048E-4</v>
      </c>
    </row>
    <row r="24" spans="2:13" ht="15.75" x14ac:dyDescent="0.25">
      <c r="B24" s="210" t="s">
        <v>26</v>
      </c>
      <c r="C24" s="186" t="s">
        <v>25</v>
      </c>
      <c r="D24" s="35">
        <v>2019</v>
      </c>
      <c r="E24" s="44">
        <v>0</v>
      </c>
      <c r="F24" s="45">
        <v>2628</v>
      </c>
      <c r="G24" s="38">
        <f t="shared" si="0"/>
        <v>0</v>
      </c>
      <c r="H24" s="61"/>
      <c r="I24" s="44">
        <v>0</v>
      </c>
      <c r="J24" s="13">
        <v>1191</v>
      </c>
      <c r="K24" s="58">
        <f t="shared" si="2"/>
        <v>0</v>
      </c>
      <c r="L24" s="197">
        <f>AVERAGE(G23:G27)</f>
        <v>2.1934709277238724E-4</v>
      </c>
      <c r="M24" s="224">
        <f>AVERAGE(K23:K27)</f>
        <v>1.3659411095960048E-4</v>
      </c>
    </row>
    <row r="25" spans="2:13" ht="15.75" x14ac:dyDescent="0.25">
      <c r="B25" s="210" t="s">
        <v>26</v>
      </c>
      <c r="C25" s="186" t="s">
        <v>25</v>
      </c>
      <c r="D25" s="35">
        <v>2020</v>
      </c>
      <c r="E25" s="44">
        <v>0</v>
      </c>
      <c r="F25" s="45">
        <v>5076</v>
      </c>
      <c r="G25" s="38">
        <f t="shared" si="0"/>
        <v>0</v>
      </c>
      <c r="H25" s="61"/>
      <c r="I25" s="44">
        <v>0</v>
      </c>
      <c r="J25" s="13">
        <v>2577</v>
      </c>
      <c r="K25" s="58">
        <f t="shared" si="2"/>
        <v>0</v>
      </c>
      <c r="L25" s="197">
        <f>AVERAGE(G23:G27)</f>
        <v>2.1934709277238724E-4</v>
      </c>
      <c r="M25" s="224">
        <f>AVERAGE(K23:K27)</f>
        <v>1.3659411095960048E-4</v>
      </c>
    </row>
    <row r="26" spans="2:13" ht="15.75" x14ac:dyDescent="0.25">
      <c r="B26" s="210" t="s">
        <v>26</v>
      </c>
      <c r="C26" s="186" t="s">
        <v>25</v>
      </c>
      <c r="D26" s="35">
        <v>2021</v>
      </c>
      <c r="E26" s="44">
        <v>9</v>
      </c>
      <c r="F26" s="45">
        <v>16166</v>
      </c>
      <c r="G26" s="38">
        <f t="shared" si="0"/>
        <v>5.5672398861808731E-4</v>
      </c>
      <c r="H26" s="61"/>
      <c r="I26" s="44">
        <v>3</v>
      </c>
      <c r="J26" s="13">
        <v>6487</v>
      </c>
      <c r="K26" s="58">
        <f t="shared" si="2"/>
        <v>4.624633883150917E-4</v>
      </c>
      <c r="L26" s="197">
        <f>AVERAGE(G23:G27)</f>
        <v>2.1934709277238724E-4</v>
      </c>
      <c r="M26" s="224">
        <f>AVERAGE(K23:K27)</f>
        <v>1.3659411095960048E-4</v>
      </c>
    </row>
    <row r="27" spans="2:13" ht="15.75" x14ac:dyDescent="0.25">
      <c r="B27" s="210" t="s">
        <v>26</v>
      </c>
      <c r="C27" s="186" t="s">
        <v>25</v>
      </c>
      <c r="D27" s="35">
        <v>2022</v>
      </c>
      <c r="E27" s="44">
        <v>16</v>
      </c>
      <c r="F27" s="45">
        <v>29629</v>
      </c>
      <c r="G27" s="38">
        <f t="shared" si="0"/>
        <v>5.400114752438489E-4</v>
      </c>
      <c r="H27" s="61"/>
      <c r="I27" s="44">
        <v>2</v>
      </c>
      <c r="J27" s="13">
        <v>9070</v>
      </c>
      <c r="K27" s="58">
        <f t="shared" si="2"/>
        <v>2.205071664829107E-4</v>
      </c>
      <c r="L27" s="200">
        <f>AVERAGE(G23:G27)</f>
        <v>2.1934709277238724E-4</v>
      </c>
      <c r="M27" s="225">
        <f>AVERAGE(K23:K27)</f>
        <v>1.3659411095960048E-4</v>
      </c>
    </row>
    <row r="28" spans="2:13" ht="15.75" x14ac:dyDescent="0.25">
      <c r="B28" s="210" t="s">
        <v>26</v>
      </c>
      <c r="C28" s="186" t="s">
        <v>28</v>
      </c>
      <c r="D28" s="35">
        <v>2018</v>
      </c>
      <c r="E28" s="40">
        <v>1</v>
      </c>
      <c r="F28" s="47">
        <v>758</v>
      </c>
      <c r="G28" s="38">
        <f t="shared" si="0"/>
        <v>1.3192612137203166E-3</v>
      </c>
      <c r="H28" s="60"/>
      <c r="I28" s="40">
        <v>1</v>
      </c>
      <c r="J28" s="13">
        <v>270</v>
      </c>
      <c r="K28" s="58">
        <f t="shared" si="2"/>
        <v>3.7037037037037038E-3</v>
      </c>
      <c r="L28" s="196">
        <f>AVERAGE(G28:G32)</f>
        <v>4.7054309429124167E-4</v>
      </c>
      <c r="M28" s="226">
        <f>AVERAGE(K28:K32)</f>
        <v>7.4074074074074081E-4</v>
      </c>
    </row>
    <row r="29" spans="2:13" ht="15.75" x14ac:dyDescent="0.25">
      <c r="B29" s="210" t="s">
        <v>26</v>
      </c>
      <c r="C29" s="186" t="s">
        <v>28</v>
      </c>
      <c r="D29" s="35">
        <v>2019</v>
      </c>
      <c r="E29" s="44">
        <v>0</v>
      </c>
      <c r="F29" s="45">
        <v>1164</v>
      </c>
      <c r="G29" s="38">
        <f t="shared" si="0"/>
        <v>0</v>
      </c>
      <c r="H29" s="61"/>
      <c r="I29" s="44">
        <v>0</v>
      </c>
      <c r="J29" s="13">
        <v>578</v>
      </c>
      <c r="K29" s="58">
        <f t="shared" si="2"/>
        <v>0</v>
      </c>
      <c r="L29" s="197">
        <f>AVERAGE(G28:G32)</f>
        <v>4.7054309429124167E-4</v>
      </c>
      <c r="M29" s="224">
        <f>AVERAGE(K28:K32)</f>
        <v>7.4074074074074081E-4</v>
      </c>
    </row>
    <row r="30" spans="2:13" ht="15.75" x14ac:dyDescent="0.25">
      <c r="B30" s="210" t="s">
        <v>26</v>
      </c>
      <c r="C30" s="186" t="s">
        <v>28</v>
      </c>
      <c r="D30" s="35">
        <v>2020</v>
      </c>
      <c r="E30" s="44">
        <v>0</v>
      </c>
      <c r="F30" s="45">
        <v>3938</v>
      </c>
      <c r="G30" s="38">
        <f t="shared" si="0"/>
        <v>0</v>
      </c>
      <c r="H30" s="61"/>
      <c r="I30" s="44">
        <v>0</v>
      </c>
      <c r="J30" s="13">
        <v>2070</v>
      </c>
      <c r="K30" s="58">
        <f t="shared" si="2"/>
        <v>0</v>
      </c>
      <c r="L30" s="197">
        <f>AVERAGE(G28:G32)</f>
        <v>4.7054309429124167E-4</v>
      </c>
      <c r="M30" s="224">
        <f>AVERAGE(K28:K32)</f>
        <v>7.4074074074074081E-4</v>
      </c>
    </row>
    <row r="31" spans="2:13" ht="15.75" x14ac:dyDescent="0.25">
      <c r="B31" s="210" t="s">
        <v>26</v>
      </c>
      <c r="C31" s="186" t="s">
        <v>28</v>
      </c>
      <c r="D31" s="35">
        <v>2021</v>
      </c>
      <c r="E31" s="44">
        <v>5</v>
      </c>
      <c r="F31" s="45">
        <v>6065</v>
      </c>
      <c r="G31" s="38">
        <f t="shared" si="0"/>
        <v>8.2440230832646333E-4</v>
      </c>
      <c r="H31" s="61"/>
      <c r="I31" s="44">
        <v>0</v>
      </c>
      <c r="J31" s="13">
        <v>3112</v>
      </c>
      <c r="K31" s="58">
        <f t="shared" si="2"/>
        <v>0</v>
      </c>
      <c r="L31" s="197">
        <f>AVERAGE(G28:G32)</f>
        <v>4.7054309429124167E-4</v>
      </c>
      <c r="M31" s="224">
        <f>AVERAGE(K28:K32)</f>
        <v>7.4074074074074081E-4</v>
      </c>
    </row>
    <row r="32" spans="2:13" ht="15.75" x14ac:dyDescent="0.25">
      <c r="B32" s="210" t="s">
        <v>26</v>
      </c>
      <c r="C32" s="186" t="s">
        <v>28</v>
      </c>
      <c r="D32" s="35">
        <v>2022</v>
      </c>
      <c r="E32" s="44">
        <v>2</v>
      </c>
      <c r="F32" s="45">
        <v>9567</v>
      </c>
      <c r="G32" s="38">
        <f t="shared" si="0"/>
        <v>2.0905194940942825E-4</v>
      </c>
      <c r="H32" s="61"/>
      <c r="I32" s="44">
        <v>0</v>
      </c>
      <c r="J32" s="13">
        <v>4351</v>
      </c>
      <c r="K32" s="58">
        <f t="shared" si="2"/>
        <v>0</v>
      </c>
      <c r="L32" s="200">
        <f>AVERAGE(G28:G32)</f>
        <v>4.7054309429124167E-4</v>
      </c>
      <c r="M32" s="225">
        <f>AVERAGE(K28:K32)</f>
        <v>7.4074074074074081E-4</v>
      </c>
    </row>
    <row r="33" spans="2:13" ht="15.75" x14ac:dyDescent="0.25">
      <c r="B33" s="210" t="s">
        <v>26</v>
      </c>
      <c r="C33" s="186" t="s">
        <v>29</v>
      </c>
      <c r="D33" s="35">
        <v>2018</v>
      </c>
      <c r="E33" s="40">
        <v>0</v>
      </c>
      <c r="F33" s="47">
        <v>787</v>
      </c>
      <c r="G33" s="38">
        <f t="shared" si="0"/>
        <v>0</v>
      </c>
      <c r="H33" s="60"/>
      <c r="I33" s="40">
        <v>0</v>
      </c>
      <c r="J33" s="13">
        <v>249</v>
      </c>
      <c r="K33" s="58">
        <f>I33/J33</f>
        <v>0</v>
      </c>
      <c r="L33" s="196">
        <f>AVERAGE(G33:G37)</f>
        <v>2.0734564982124006E-4</v>
      </c>
      <c r="M33" s="226">
        <f>AVERAGE(K33:K37)</f>
        <v>1.4129407371974868E-4</v>
      </c>
    </row>
    <row r="34" spans="2:13" ht="15.75" x14ac:dyDescent="0.25">
      <c r="B34" s="210" t="s">
        <v>26</v>
      </c>
      <c r="C34" s="186" t="s">
        <v>29</v>
      </c>
      <c r="D34" s="35">
        <v>2019</v>
      </c>
      <c r="E34" s="44">
        <v>0</v>
      </c>
      <c r="F34" s="45">
        <v>2038</v>
      </c>
      <c r="G34" s="38">
        <f t="shared" si="0"/>
        <v>0</v>
      </c>
      <c r="H34" s="61"/>
      <c r="I34" s="44">
        <v>0</v>
      </c>
      <c r="J34" s="13">
        <v>1003</v>
      </c>
      <c r="K34" s="58">
        <f t="shared" si="2"/>
        <v>0</v>
      </c>
      <c r="L34" s="197">
        <f>AVERAGE(G33:G37)</f>
        <v>2.0734564982124006E-4</v>
      </c>
      <c r="M34" s="224">
        <f>AVERAGE(K33:K37)</f>
        <v>1.4129407371974868E-4</v>
      </c>
    </row>
    <row r="35" spans="2:13" ht="15.75" x14ac:dyDescent="0.25">
      <c r="B35" s="210" t="s">
        <v>26</v>
      </c>
      <c r="C35" s="186" t="s">
        <v>29</v>
      </c>
      <c r="D35" s="35">
        <v>2020</v>
      </c>
      <c r="E35" s="44">
        <v>0</v>
      </c>
      <c r="F35" s="45">
        <v>3679</v>
      </c>
      <c r="G35" s="38">
        <f t="shared" si="0"/>
        <v>0</v>
      </c>
      <c r="H35" s="61"/>
      <c r="I35" s="44">
        <v>0</v>
      </c>
      <c r="J35" s="13">
        <v>1647</v>
      </c>
      <c r="K35" s="58">
        <f t="shared" si="2"/>
        <v>0</v>
      </c>
      <c r="L35" s="197">
        <f>AVERAGE(G33:G37)</f>
        <v>2.0734564982124006E-4</v>
      </c>
      <c r="M35" s="224">
        <f>AVERAGE(K33:K37)</f>
        <v>1.4129407371974868E-4</v>
      </c>
    </row>
    <row r="36" spans="2:13" ht="15.75" x14ac:dyDescent="0.25">
      <c r="B36" s="210" t="s">
        <v>26</v>
      </c>
      <c r="C36" s="186" t="s">
        <v>29</v>
      </c>
      <c r="D36" s="35">
        <v>2021</v>
      </c>
      <c r="E36" s="44">
        <v>5</v>
      </c>
      <c r="F36" s="45">
        <v>5956</v>
      </c>
      <c r="G36" s="38">
        <f t="shared" si="0"/>
        <v>8.394895903290799E-4</v>
      </c>
      <c r="H36" s="61"/>
      <c r="I36" s="44">
        <v>1</v>
      </c>
      <c r="J36" s="13">
        <v>2395</v>
      </c>
      <c r="K36" s="58">
        <f t="shared" si="2"/>
        <v>4.1753653444676412E-4</v>
      </c>
      <c r="L36" s="197">
        <f>AVERAGE(G33:G37)</f>
        <v>2.0734564982124006E-4</v>
      </c>
      <c r="M36" s="224">
        <f>AVERAGE(K33:K37)</f>
        <v>1.4129407371974868E-4</v>
      </c>
    </row>
    <row r="37" spans="2:13" ht="16.5" thickBot="1" x14ac:dyDescent="0.3">
      <c r="B37" s="214" t="s">
        <v>26</v>
      </c>
      <c r="C37" s="189" t="s">
        <v>29</v>
      </c>
      <c r="D37" s="66">
        <v>2022</v>
      </c>
      <c r="E37" s="67">
        <v>2</v>
      </c>
      <c r="F37" s="68">
        <v>10140</v>
      </c>
      <c r="G37" s="69">
        <f t="shared" si="0"/>
        <v>1.9723865877712031E-4</v>
      </c>
      <c r="H37" s="70"/>
      <c r="I37" s="67">
        <v>1</v>
      </c>
      <c r="J37" s="71">
        <v>3461</v>
      </c>
      <c r="K37" s="72">
        <f>I37/J37</f>
        <v>2.8893383415197921E-4</v>
      </c>
      <c r="L37" s="198">
        <f>AVERAGE(G33:G37)</f>
        <v>2.0734564982124006E-4</v>
      </c>
      <c r="M37" s="227">
        <f>AVERAGE(K33:K37)</f>
        <v>1.4129407371974868E-4</v>
      </c>
    </row>
    <row r="38" spans="2:13" ht="15.75" x14ac:dyDescent="0.25">
      <c r="B38" s="215" t="s">
        <v>26</v>
      </c>
      <c r="C38" s="190" t="s">
        <v>30</v>
      </c>
      <c r="D38" s="117">
        <v>2018</v>
      </c>
      <c r="E38" s="124">
        <v>0</v>
      </c>
      <c r="F38" s="125" t="s">
        <v>31</v>
      </c>
      <c r="G38" s="126">
        <v>0</v>
      </c>
      <c r="H38" s="127"/>
      <c r="I38" s="124">
        <v>0</v>
      </c>
      <c r="J38" s="125" t="s">
        <v>31</v>
      </c>
      <c r="K38" s="128">
        <v>0</v>
      </c>
      <c r="L38" s="206">
        <f>AVERAGE(G38:G42)</f>
        <v>5.0505050505050505E-4</v>
      </c>
      <c r="M38" s="228">
        <f>AVERAGE(K38:K42)</f>
        <v>8.3682008368200832E-4</v>
      </c>
    </row>
    <row r="39" spans="2:13" ht="15.75" x14ac:dyDescent="0.25">
      <c r="B39" s="216" t="s">
        <v>26</v>
      </c>
      <c r="C39" s="191" t="s">
        <v>30</v>
      </c>
      <c r="D39" s="120">
        <v>2019</v>
      </c>
      <c r="E39" s="129">
        <v>0</v>
      </c>
      <c r="F39" s="130" t="s">
        <v>31</v>
      </c>
      <c r="G39" s="131">
        <v>0</v>
      </c>
      <c r="H39" s="132"/>
      <c r="I39" s="129">
        <v>0</v>
      </c>
      <c r="J39" s="130" t="s">
        <v>31</v>
      </c>
      <c r="K39" s="133">
        <v>0</v>
      </c>
      <c r="L39" s="207">
        <f>AVERAGE(G38:G42)</f>
        <v>5.0505050505050505E-4</v>
      </c>
      <c r="M39" s="229">
        <f>AVERAGE(K38:K42)</f>
        <v>8.3682008368200832E-4</v>
      </c>
    </row>
    <row r="40" spans="2:13" ht="15.75" x14ac:dyDescent="0.25">
      <c r="B40" s="216" t="s">
        <v>26</v>
      </c>
      <c r="C40" s="191" t="s">
        <v>30</v>
      </c>
      <c r="D40" s="120">
        <v>2020</v>
      </c>
      <c r="E40" s="129">
        <v>0</v>
      </c>
      <c r="F40" s="130" t="s">
        <v>31</v>
      </c>
      <c r="G40" s="131">
        <v>0</v>
      </c>
      <c r="H40" s="132"/>
      <c r="I40" s="129">
        <v>0</v>
      </c>
      <c r="J40" s="130" t="s">
        <v>31</v>
      </c>
      <c r="K40" s="133">
        <v>0</v>
      </c>
      <c r="L40" s="207">
        <f>AVERAGE(G38:G42)</f>
        <v>5.0505050505050505E-4</v>
      </c>
      <c r="M40" s="229">
        <f>AVERAGE(K38:K42)</f>
        <v>8.3682008368200832E-4</v>
      </c>
    </row>
    <row r="41" spans="2:13" ht="15.75" x14ac:dyDescent="0.25">
      <c r="B41" s="216" t="s">
        <v>26</v>
      </c>
      <c r="C41" s="191" t="s">
        <v>30</v>
      </c>
      <c r="D41" s="120">
        <v>2021</v>
      </c>
      <c r="E41" s="129">
        <v>1</v>
      </c>
      <c r="F41" s="130">
        <v>396</v>
      </c>
      <c r="G41" s="131">
        <f>E41/F41</f>
        <v>2.5252525252525255E-3</v>
      </c>
      <c r="H41" s="132"/>
      <c r="I41" s="129">
        <v>1</v>
      </c>
      <c r="J41" s="119">
        <v>239</v>
      </c>
      <c r="K41" s="133">
        <f t="shared" ref="K41" si="3">I41/J41</f>
        <v>4.1841004184100415E-3</v>
      </c>
      <c r="L41" s="207">
        <f>AVERAGE(G38:G42)</f>
        <v>5.0505050505050505E-4</v>
      </c>
      <c r="M41" s="229">
        <f>AVERAGE(K38:K42)</f>
        <v>8.3682008368200832E-4</v>
      </c>
    </row>
    <row r="42" spans="2:13" ht="16.5" thickBot="1" x14ac:dyDescent="0.3">
      <c r="B42" s="217" t="s">
        <v>26</v>
      </c>
      <c r="C42" s="192" t="s">
        <v>30</v>
      </c>
      <c r="D42" s="123">
        <v>2022</v>
      </c>
      <c r="E42" s="134">
        <v>0</v>
      </c>
      <c r="F42" s="135" t="s">
        <v>31</v>
      </c>
      <c r="G42" s="136">
        <v>0</v>
      </c>
      <c r="H42" s="137"/>
      <c r="I42" s="134">
        <v>0</v>
      </c>
      <c r="J42" s="135" t="s">
        <v>31</v>
      </c>
      <c r="K42" s="138">
        <v>0</v>
      </c>
      <c r="L42" s="208">
        <f>AVERAGE(G38:G42)</f>
        <v>5.0505050505050505E-4</v>
      </c>
      <c r="M42" s="230">
        <f>AVERAGE(K38:K42)</f>
        <v>8.3682008368200832E-4</v>
      </c>
    </row>
    <row r="43" spans="2:13" ht="15.75" x14ac:dyDescent="0.25">
      <c r="B43" s="213" t="s">
        <v>32</v>
      </c>
      <c r="C43" s="193" t="s">
        <v>33</v>
      </c>
      <c r="D43" s="63">
        <v>2018</v>
      </c>
      <c r="E43" s="73">
        <v>3</v>
      </c>
      <c r="F43" s="74">
        <v>6565</v>
      </c>
      <c r="G43" s="75">
        <f t="shared" ref="G43:G77" si="4">E43/F43</f>
        <v>4.5696877380045696E-4</v>
      </c>
      <c r="H43" s="76"/>
      <c r="I43" s="74">
        <v>0</v>
      </c>
      <c r="J43" s="62">
        <v>1363</v>
      </c>
      <c r="K43" s="56">
        <f>I43/J43</f>
        <v>0</v>
      </c>
      <c r="L43" s="199">
        <f>AVERAGE(G43:G47)</f>
        <v>8.1295185678041562E-4</v>
      </c>
      <c r="M43" s="223">
        <f>AVERAGE(K43:K47)</f>
        <v>2.9660006577502979E-4</v>
      </c>
    </row>
    <row r="44" spans="2:13" ht="15.75" x14ac:dyDescent="0.25">
      <c r="B44" s="210" t="s">
        <v>32</v>
      </c>
      <c r="C44" s="194" t="s">
        <v>33</v>
      </c>
      <c r="D44" s="35">
        <v>2019</v>
      </c>
      <c r="E44" s="77">
        <v>7</v>
      </c>
      <c r="F44" s="78">
        <v>11396</v>
      </c>
      <c r="G44" s="79">
        <f t="shared" si="4"/>
        <v>6.1425061425061424E-4</v>
      </c>
      <c r="H44" s="80"/>
      <c r="I44" s="78">
        <v>0</v>
      </c>
      <c r="J44" s="13">
        <v>2965</v>
      </c>
      <c r="K44" s="34">
        <f t="shared" ref="K44:K52" si="5">I44/J44</f>
        <v>0</v>
      </c>
      <c r="L44" s="197">
        <f>AVERAGE(G43:G47)</f>
        <v>8.1295185678041562E-4</v>
      </c>
      <c r="M44" s="224">
        <f>AVERAGE(K43:K47)</f>
        <v>2.9660006577502979E-4</v>
      </c>
    </row>
    <row r="45" spans="2:13" ht="15.75" x14ac:dyDescent="0.25">
      <c r="B45" s="210" t="s">
        <v>32</v>
      </c>
      <c r="C45" s="194" t="s">
        <v>33</v>
      </c>
      <c r="D45" s="35">
        <v>2020</v>
      </c>
      <c r="E45" s="77">
        <v>12</v>
      </c>
      <c r="F45" s="78">
        <v>14281</v>
      </c>
      <c r="G45" s="79">
        <f t="shared" si="4"/>
        <v>8.4027729150619706E-4</v>
      </c>
      <c r="H45" s="80"/>
      <c r="I45" s="78">
        <v>1</v>
      </c>
      <c r="J45" s="13">
        <v>3545</v>
      </c>
      <c r="K45" s="34">
        <f t="shared" si="5"/>
        <v>2.8208744710860365E-4</v>
      </c>
      <c r="L45" s="197">
        <f>AVERAGE(G43:G47)</f>
        <v>8.1295185678041562E-4</v>
      </c>
      <c r="M45" s="224">
        <f>AVERAGE(K43:K47)</f>
        <v>2.9660006577502979E-4</v>
      </c>
    </row>
    <row r="46" spans="2:13" ht="15.75" x14ac:dyDescent="0.25">
      <c r="B46" s="210" t="s">
        <v>32</v>
      </c>
      <c r="C46" s="194" t="s">
        <v>33</v>
      </c>
      <c r="D46" s="35">
        <v>2021</v>
      </c>
      <c r="E46" s="77">
        <v>31</v>
      </c>
      <c r="F46" s="78">
        <v>21377</v>
      </c>
      <c r="G46" s="79">
        <f t="shared" si="4"/>
        <v>1.4501567104832297E-3</v>
      </c>
      <c r="H46" s="80"/>
      <c r="I46" s="78">
        <v>4</v>
      </c>
      <c r="J46" s="13">
        <v>4568</v>
      </c>
      <c r="K46" s="34">
        <f t="shared" si="5"/>
        <v>8.7565674255691769E-4</v>
      </c>
      <c r="L46" s="197">
        <f>AVERAGE(G43:G47)</f>
        <v>8.1295185678041562E-4</v>
      </c>
      <c r="M46" s="224">
        <f>AVERAGE(K43:K47)</f>
        <v>2.9660006577502979E-4</v>
      </c>
    </row>
    <row r="47" spans="2:13" ht="15.75" x14ac:dyDescent="0.25">
      <c r="B47" s="210" t="s">
        <v>32</v>
      </c>
      <c r="C47" s="194" t="s">
        <v>33</v>
      </c>
      <c r="D47" s="35">
        <v>2022</v>
      </c>
      <c r="E47" s="77">
        <v>23</v>
      </c>
      <c r="F47" s="81">
        <v>32712</v>
      </c>
      <c r="G47" s="79">
        <f t="shared" si="4"/>
        <v>7.031058938615799E-4</v>
      </c>
      <c r="H47" s="82"/>
      <c r="I47" s="78">
        <v>2</v>
      </c>
      <c r="J47" s="13">
        <v>6149</v>
      </c>
      <c r="K47" s="34">
        <f t="shared" si="5"/>
        <v>3.2525613920962761E-4</v>
      </c>
      <c r="L47" s="200">
        <f>AVERAGE(G43:G47)</f>
        <v>8.1295185678041562E-4</v>
      </c>
      <c r="M47" s="225">
        <f>AVERAGE(K43:K47)</f>
        <v>2.9660006577502979E-4</v>
      </c>
    </row>
    <row r="48" spans="2:13" ht="15.75" x14ac:dyDescent="0.25">
      <c r="B48" s="210" t="s">
        <v>32</v>
      </c>
      <c r="C48" s="194" t="s">
        <v>25</v>
      </c>
      <c r="D48" s="35">
        <v>2018</v>
      </c>
      <c r="E48" s="77">
        <v>2</v>
      </c>
      <c r="F48" s="81">
        <v>4234</v>
      </c>
      <c r="G48" s="79">
        <f t="shared" si="4"/>
        <v>4.7236655644780352E-4</v>
      </c>
      <c r="H48" s="80"/>
      <c r="I48" s="78">
        <v>0</v>
      </c>
      <c r="J48" s="13">
        <v>1346</v>
      </c>
      <c r="K48" s="34">
        <f t="shared" si="5"/>
        <v>0</v>
      </c>
      <c r="L48" s="196">
        <f>AVERAGE(G48:G52)</f>
        <v>6.7427823575121905E-4</v>
      </c>
      <c r="M48" s="226">
        <f>AVERAGE(K48:K52)</f>
        <v>3.5698782184006217E-4</v>
      </c>
    </row>
    <row r="49" spans="2:13" ht="15.75" x14ac:dyDescent="0.25">
      <c r="B49" s="210" t="s">
        <v>32</v>
      </c>
      <c r="C49" s="194" t="s">
        <v>25</v>
      </c>
      <c r="D49" s="35">
        <v>2019</v>
      </c>
      <c r="E49" s="44">
        <v>5</v>
      </c>
      <c r="F49" s="45">
        <v>9227</v>
      </c>
      <c r="G49" s="79">
        <f t="shared" si="4"/>
        <v>5.4188793757450958E-4</v>
      </c>
      <c r="H49" s="46"/>
      <c r="I49" s="45">
        <v>1</v>
      </c>
      <c r="J49" s="13">
        <v>4931</v>
      </c>
      <c r="K49" s="34">
        <f t="shared" si="5"/>
        <v>2.0279862096937742E-4</v>
      </c>
      <c r="L49" s="197">
        <f>AVERAGE(G48:G52)</f>
        <v>6.7427823575121905E-4</v>
      </c>
      <c r="M49" s="224">
        <f>AVERAGE(K48:K52)</f>
        <v>3.5698782184006217E-4</v>
      </c>
    </row>
    <row r="50" spans="2:13" ht="15.75" x14ac:dyDescent="0.25">
      <c r="B50" s="210" t="s">
        <v>32</v>
      </c>
      <c r="C50" s="194" t="s">
        <v>25</v>
      </c>
      <c r="D50" s="35">
        <v>2020</v>
      </c>
      <c r="E50" s="44">
        <v>10</v>
      </c>
      <c r="F50" s="45">
        <v>10781</v>
      </c>
      <c r="G50" s="79">
        <f t="shared" si="4"/>
        <v>9.2755774046934423E-4</v>
      </c>
      <c r="H50" s="46"/>
      <c r="I50" s="45">
        <v>5</v>
      </c>
      <c r="J50" s="13">
        <v>5154</v>
      </c>
      <c r="K50" s="34">
        <f t="shared" si="5"/>
        <v>9.7012029491656967E-4</v>
      </c>
      <c r="L50" s="197">
        <f>AVERAGE(G48:G52)</f>
        <v>6.7427823575121905E-4</v>
      </c>
      <c r="M50" s="224">
        <f>AVERAGE(K48:K52)</f>
        <v>3.5698782184006217E-4</v>
      </c>
    </row>
    <row r="51" spans="2:13" ht="15.75" x14ac:dyDescent="0.25">
      <c r="B51" s="210" t="s">
        <v>32</v>
      </c>
      <c r="C51" s="194" t="s">
        <v>25</v>
      </c>
      <c r="D51" s="35">
        <v>2021</v>
      </c>
      <c r="E51" s="44">
        <v>10</v>
      </c>
      <c r="F51" s="45">
        <v>14673</v>
      </c>
      <c r="G51" s="79">
        <f t="shared" si="4"/>
        <v>6.8152388741225377E-4</v>
      </c>
      <c r="H51" s="46"/>
      <c r="I51" s="45">
        <v>1</v>
      </c>
      <c r="J51" s="13">
        <v>6247</v>
      </c>
      <c r="K51" s="34">
        <f t="shared" si="5"/>
        <v>1.6007683688170322E-4</v>
      </c>
      <c r="L51" s="197">
        <f>AVERAGE(G48:G52)</f>
        <v>6.7427823575121905E-4</v>
      </c>
      <c r="M51" s="224">
        <f>AVERAGE(K48:K52)</f>
        <v>3.5698782184006217E-4</v>
      </c>
    </row>
    <row r="52" spans="2:13" ht="16.5" thickBot="1" x14ac:dyDescent="0.3">
      <c r="B52" s="214" t="s">
        <v>32</v>
      </c>
      <c r="C52" s="195" t="s">
        <v>25</v>
      </c>
      <c r="D52" s="66">
        <v>2022</v>
      </c>
      <c r="E52" s="67">
        <v>15</v>
      </c>
      <c r="F52" s="68">
        <v>20052</v>
      </c>
      <c r="G52" s="83">
        <f t="shared" si="4"/>
        <v>7.4805505685218428E-4</v>
      </c>
      <c r="H52" s="84"/>
      <c r="I52" s="68">
        <v>3</v>
      </c>
      <c r="J52" s="71">
        <v>6638</v>
      </c>
      <c r="K52" s="85">
        <f t="shared" si="5"/>
        <v>4.5194335643266047E-4</v>
      </c>
      <c r="L52" s="198">
        <f>AVERAGE(G48:G52)</f>
        <v>6.7427823575121905E-4</v>
      </c>
      <c r="M52" s="227">
        <f>AVERAGE(K48:K52)</f>
        <v>3.5698782184006217E-4</v>
      </c>
    </row>
    <row r="53" spans="2:13" ht="15.75" x14ac:dyDescent="0.25">
      <c r="B53" s="211" t="s">
        <v>34</v>
      </c>
      <c r="C53" s="188" t="s">
        <v>33</v>
      </c>
      <c r="D53" s="63">
        <v>2018</v>
      </c>
      <c r="E53" s="28">
        <v>0</v>
      </c>
      <c r="F53" s="64">
        <v>5687</v>
      </c>
      <c r="G53" s="30">
        <f t="shared" si="4"/>
        <v>0</v>
      </c>
      <c r="H53" s="65"/>
      <c r="I53" s="28">
        <v>0</v>
      </c>
      <c r="J53" s="62">
        <v>1956</v>
      </c>
      <c r="K53" s="30">
        <f>I53/J53</f>
        <v>0</v>
      </c>
      <c r="L53" s="199">
        <f>AVERAGE(G53:G57)</f>
        <v>3.1882802760156616E-4</v>
      </c>
      <c r="M53" s="223">
        <f>AVERAGE(K53:K57)</f>
        <v>2.1728984960521258E-4</v>
      </c>
    </row>
    <row r="54" spans="2:13" ht="15.75" x14ac:dyDescent="0.25">
      <c r="B54" s="210" t="s">
        <v>34</v>
      </c>
      <c r="C54" s="186" t="s">
        <v>33</v>
      </c>
      <c r="D54" s="35">
        <v>2019</v>
      </c>
      <c r="E54" s="36">
        <v>8</v>
      </c>
      <c r="F54" s="37">
        <v>17633</v>
      </c>
      <c r="G54" s="38">
        <f t="shared" si="4"/>
        <v>4.5369477683888162E-4</v>
      </c>
      <c r="H54" s="57"/>
      <c r="I54" s="36">
        <v>3</v>
      </c>
      <c r="J54" s="13">
        <v>8923</v>
      </c>
      <c r="K54" s="38">
        <f t="shared" ref="K54:K77" si="6">I54/J54</f>
        <v>3.3620979491202511E-4</v>
      </c>
      <c r="L54" s="197">
        <f>AVERAGE(G53:G57)</f>
        <v>3.1882802760156616E-4</v>
      </c>
      <c r="M54" s="224">
        <f>AVERAGE(K53:K57)</f>
        <v>2.1728984960521258E-4</v>
      </c>
    </row>
    <row r="55" spans="2:13" ht="15.75" x14ac:dyDescent="0.25">
      <c r="B55" s="210" t="s">
        <v>34</v>
      </c>
      <c r="C55" s="186" t="s">
        <v>33</v>
      </c>
      <c r="D55" s="35">
        <v>2020</v>
      </c>
      <c r="E55" s="36">
        <v>6</v>
      </c>
      <c r="F55" s="37">
        <v>35016</v>
      </c>
      <c r="G55" s="38">
        <f t="shared" si="4"/>
        <v>1.7135023989033586E-4</v>
      </c>
      <c r="H55" s="57"/>
      <c r="I55" s="36">
        <v>1</v>
      </c>
      <c r="J55" s="13">
        <v>15906</v>
      </c>
      <c r="K55" s="38">
        <f t="shared" si="6"/>
        <v>6.2869357475166599E-5</v>
      </c>
      <c r="L55" s="197">
        <f>AVERAGE(G53:G57)</f>
        <v>3.1882802760156616E-4</v>
      </c>
      <c r="M55" s="224">
        <f>AVERAGE(K53:K57)</f>
        <v>2.1728984960521258E-4</v>
      </c>
    </row>
    <row r="56" spans="2:13" ht="15.75" x14ac:dyDescent="0.25">
      <c r="B56" s="210" t="s">
        <v>34</v>
      </c>
      <c r="C56" s="186" t="s">
        <v>33</v>
      </c>
      <c r="D56" s="35">
        <v>2021</v>
      </c>
      <c r="E56" s="36">
        <v>32</v>
      </c>
      <c r="F56" s="37">
        <v>55102</v>
      </c>
      <c r="G56" s="38">
        <f t="shared" si="4"/>
        <v>5.8074117091938592E-4</v>
      </c>
      <c r="H56" s="57"/>
      <c r="I56" s="36">
        <v>11</v>
      </c>
      <c r="J56" s="13">
        <v>23001</v>
      </c>
      <c r="K56" s="38">
        <f t="shared" si="6"/>
        <v>4.7824007651841227E-4</v>
      </c>
      <c r="L56" s="197">
        <f>AVERAGE(G53:G57)</f>
        <v>3.1882802760156616E-4</v>
      </c>
      <c r="M56" s="224">
        <f>AVERAGE(K53:K57)</f>
        <v>2.1728984960521258E-4</v>
      </c>
    </row>
    <row r="57" spans="2:13" ht="15.75" x14ac:dyDescent="0.25">
      <c r="B57" s="210" t="s">
        <v>34</v>
      </c>
      <c r="C57" s="186" t="s">
        <v>33</v>
      </c>
      <c r="D57" s="35">
        <v>2022</v>
      </c>
      <c r="E57" s="40">
        <v>34</v>
      </c>
      <c r="F57" s="47">
        <v>87549</v>
      </c>
      <c r="G57" s="38">
        <f t="shared" si="4"/>
        <v>3.8835395035922743E-4</v>
      </c>
      <c r="H57" s="59"/>
      <c r="I57" s="40">
        <v>7</v>
      </c>
      <c r="J57" s="13">
        <v>33472</v>
      </c>
      <c r="K57" s="38">
        <f t="shared" si="6"/>
        <v>2.091300191204589E-4</v>
      </c>
      <c r="L57" s="200">
        <f>AVERAGE(G53:G57)</f>
        <v>3.1882802760156616E-4</v>
      </c>
      <c r="M57" s="225">
        <f>AVERAGE(K53:K57)</f>
        <v>2.1728984960521258E-4</v>
      </c>
    </row>
    <row r="58" spans="2:13" ht="15.75" x14ac:dyDescent="0.25">
      <c r="B58" s="210" t="s">
        <v>34</v>
      </c>
      <c r="C58" s="186" t="s">
        <v>25</v>
      </c>
      <c r="D58" s="35">
        <v>2018</v>
      </c>
      <c r="E58" s="40">
        <v>0</v>
      </c>
      <c r="F58" s="47">
        <v>6061</v>
      </c>
      <c r="G58" s="38">
        <f t="shared" si="4"/>
        <v>0</v>
      </c>
      <c r="H58" s="60"/>
      <c r="I58" s="40">
        <v>0</v>
      </c>
      <c r="J58" s="13">
        <v>3271</v>
      </c>
      <c r="K58" s="38">
        <f t="shared" si="6"/>
        <v>0</v>
      </c>
      <c r="L58" s="196">
        <f>AVERAGE(G58:G62)</f>
        <v>2.1114696581798833E-4</v>
      </c>
      <c r="M58" s="226">
        <f>AVERAGE(K58:K62)</f>
        <v>1.4589317466603727E-4</v>
      </c>
    </row>
    <row r="59" spans="2:13" ht="15.75" x14ac:dyDescent="0.25">
      <c r="B59" s="210" t="s">
        <v>34</v>
      </c>
      <c r="C59" s="186" t="s">
        <v>25</v>
      </c>
      <c r="D59" s="35">
        <v>2019</v>
      </c>
      <c r="E59" s="44">
        <v>1</v>
      </c>
      <c r="F59" s="45">
        <v>13861</v>
      </c>
      <c r="G59" s="38">
        <f t="shared" si="4"/>
        <v>7.2144866892720578E-5</v>
      </c>
      <c r="H59" s="61"/>
      <c r="I59" s="44">
        <v>1</v>
      </c>
      <c r="J59" s="13">
        <v>9969</v>
      </c>
      <c r="K59" s="38">
        <f t="shared" si="6"/>
        <v>1.0031096398836393E-4</v>
      </c>
      <c r="L59" s="197">
        <f>AVERAGE(G58:G62)</f>
        <v>2.1114696581798833E-4</v>
      </c>
      <c r="M59" s="224">
        <f>AVERAGE(K58:K62)</f>
        <v>1.4589317466603727E-4</v>
      </c>
    </row>
    <row r="60" spans="2:13" ht="15.75" x14ac:dyDescent="0.25">
      <c r="B60" s="210" t="s">
        <v>34</v>
      </c>
      <c r="C60" s="186" t="s">
        <v>25</v>
      </c>
      <c r="D60" s="35">
        <v>2020</v>
      </c>
      <c r="E60" s="44">
        <v>4</v>
      </c>
      <c r="F60" s="45">
        <v>21517</v>
      </c>
      <c r="G60" s="38">
        <f t="shared" si="4"/>
        <v>1.8589952130873262E-4</v>
      </c>
      <c r="H60" s="61"/>
      <c r="I60" s="44">
        <v>3</v>
      </c>
      <c r="J60" s="13">
        <v>15074</v>
      </c>
      <c r="K60" s="38">
        <f t="shared" si="6"/>
        <v>1.9901817699349874E-4</v>
      </c>
      <c r="L60" s="197">
        <f>AVERAGE(G58:G62)</f>
        <v>2.1114696581798833E-4</v>
      </c>
      <c r="M60" s="224">
        <f>AVERAGE(K58:K62)</f>
        <v>1.4589317466603727E-4</v>
      </c>
    </row>
    <row r="61" spans="2:13" ht="15.75" x14ac:dyDescent="0.25">
      <c r="B61" s="210" t="s">
        <v>34</v>
      </c>
      <c r="C61" s="186" t="s">
        <v>25</v>
      </c>
      <c r="D61" s="35">
        <v>2021</v>
      </c>
      <c r="E61" s="44">
        <v>13</v>
      </c>
      <c r="F61" s="45">
        <v>30764</v>
      </c>
      <c r="G61" s="38">
        <f t="shared" si="4"/>
        <v>4.2257183721232611E-4</v>
      </c>
      <c r="H61" s="61"/>
      <c r="I61" s="44">
        <v>4</v>
      </c>
      <c r="J61" s="13">
        <v>20111</v>
      </c>
      <c r="K61" s="38">
        <f t="shared" si="6"/>
        <v>1.9889612649793645E-4</v>
      </c>
      <c r="L61" s="197">
        <f>AVERAGE(G58:G62)</f>
        <v>2.1114696581798833E-4</v>
      </c>
      <c r="M61" s="224">
        <f>AVERAGE(K58:K62)</f>
        <v>1.4589317466603727E-4</v>
      </c>
    </row>
    <row r="62" spans="2:13" ht="15.75" x14ac:dyDescent="0.25">
      <c r="B62" s="210" t="s">
        <v>34</v>
      </c>
      <c r="C62" s="186" t="s">
        <v>25</v>
      </c>
      <c r="D62" s="35">
        <v>2022</v>
      </c>
      <c r="E62" s="44">
        <v>17</v>
      </c>
      <c r="F62" s="45">
        <v>45319</v>
      </c>
      <c r="G62" s="38">
        <f t="shared" si="4"/>
        <v>3.751186036761623E-4</v>
      </c>
      <c r="H62" s="61"/>
      <c r="I62" s="44">
        <v>6</v>
      </c>
      <c r="J62" s="13">
        <v>25947</v>
      </c>
      <c r="K62" s="38">
        <f t="shared" si="6"/>
        <v>2.3124060585038732E-4</v>
      </c>
      <c r="L62" s="200">
        <f>AVERAGE(G58:G62)</f>
        <v>2.1114696581798833E-4</v>
      </c>
      <c r="M62" s="225">
        <f>AVERAGE(K58:K62)</f>
        <v>1.4589317466603727E-4</v>
      </c>
    </row>
    <row r="63" spans="2:13" ht="15.75" x14ac:dyDescent="0.25">
      <c r="B63" s="210" t="s">
        <v>34</v>
      </c>
      <c r="C63" s="186" t="s">
        <v>35</v>
      </c>
      <c r="D63" s="35">
        <v>2018</v>
      </c>
      <c r="E63" s="40">
        <v>0</v>
      </c>
      <c r="F63" s="47">
        <v>532</v>
      </c>
      <c r="G63" s="38">
        <f t="shared" si="4"/>
        <v>0</v>
      </c>
      <c r="H63" s="60"/>
      <c r="I63" s="40">
        <v>0</v>
      </c>
      <c r="J63" s="42">
        <v>145</v>
      </c>
      <c r="K63" s="38">
        <f t="shared" si="6"/>
        <v>0</v>
      </c>
      <c r="L63" s="196">
        <f>AVERAGE(G63:G67)</f>
        <v>5.8574921123984917E-4</v>
      </c>
      <c r="M63" s="226">
        <f>AVERAGE(K63:K67)</f>
        <v>6.4496755185376373E-4</v>
      </c>
    </row>
    <row r="64" spans="2:13" ht="15.75" x14ac:dyDescent="0.25">
      <c r="B64" s="210" t="s">
        <v>34</v>
      </c>
      <c r="C64" s="186" t="s">
        <v>35</v>
      </c>
      <c r="D64" s="35">
        <v>2019</v>
      </c>
      <c r="E64" s="44">
        <v>2</v>
      </c>
      <c r="F64" s="45">
        <v>2673</v>
      </c>
      <c r="G64" s="38">
        <f t="shared" si="4"/>
        <v>7.4822297044519262E-4</v>
      </c>
      <c r="H64" s="61"/>
      <c r="I64" s="44">
        <v>1</v>
      </c>
      <c r="J64" s="13">
        <v>1149</v>
      </c>
      <c r="K64" s="38">
        <f t="shared" si="6"/>
        <v>8.703220191470844E-4</v>
      </c>
      <c r="L64" s="197">
        <f>AVERAGE(G63:G67)</f>
        <v>5.8574921123984917E-4</v>
      </c>
      <c r="M64" s="224">
        <f>AVERAGE(K63:K67)</f>
        <v>6.4496755185376373E-4</v>
      </c>
    </row>
    <row r="65" spans="2:13" ht="15.75" x14ac:dyDescent="0.25">
      <c r="B65" s="210" t="s">
        <v>34</v>
      </c>
      <c r="C65" s="186" t="s">
        <v>35</v>
      </c>
      <c r="D65" s="35">
        <v>2020</v>
      </c>
      <c r="E65" s="44">
        <v>5</v>
      </c>
      <c r="F65" s="45">
        <v>6456</v>
      </c>
      <c r="G65" s="38">
        <f t="shared" si="4"/>
        <v>7.7447335811648083E-4</v>
      </c>
      <c r="H65" s="61"/>
      <c r="I65" s="44">
        <v>3</v>
      </c>
      <c r="J65" s="13">
        <v>2389</v>
      </c>
      <c r="K65" s="38">
        <f t="shared" si="6"/>
        <v>1.2557555462536626E-3</v>
      </c>
      <c r="L65" s="197">
        <f>AVERAGE(G63:G67)</f>
        <v>5.8574921123984917E-4</v>
      </c>
      <c r="M65" s="224">
        <f>AVERAGE(K63:K67)</f>
        <v>6.4496755185376373E-4</v>
      </c>
    </row>
    <row r="66" spans="2:13" ht="15.75" x14ac:dyDescent="0.25">
      <c r="B66" s="210" t="s">
        <v>34</v>
      </c>
      <c r="C66" s="186" t="s">
        <v>35</v>
      </c>
      <c r="D66" s="35">
        <v>2021</v>
      </c>
      <c r="E66" s="44">
        <v>4</v>
      </c>
      <c r="F66" s="45">
        <v>9832</v>
      </c>
      <c r="G66" s="38">
        <f t="shared" si="4"/>
        <v>4.0683482506102521E-4</v>
      </c>
      <c r="H66" s="61"/>
      <c r="I66" s="44">
        <v>2</v>
      </c>
      <c r="J66" s="13">
        <v>3323</v>
      </c>
      <c r="K66" s="38">
        <f t="shared" si="6"/>
        <v>6.0186578393018361E-4</v>
      </c>
      <c r="L66" s="197">
        <f>AVERAGE(G63:G67)</f>
        <v>5.8574921123984917E-4</v>
      </c>
      <c r="M66" s="224">
        <f>AVERAGE(K63:K67)</f>
        <v>6.4496755185376373E-4</v>
      </c>
    </row>
    <row r="67" spans="2:13" ht="15.75" x14ac:dyDescent="0.25">
      <c r="B67" s="210" t="s">
        <v>34</v>
      </c>
      <c r="C67" s="186" t="s">
        <v>35</v>
      </c>
      <c r="D67" s="35">
        <v>2022</v>
      </c>
      <c r="E67" s="44">
        <v>14</v>
      </c>
      <c r="F67" s="45">
        <v>14011</v>
      </c>
      <c r="G67" s="38">
        <f t="shared" si="4"/>
        <v>9.9921490257654693E-4</v>
      </c>
      <c r="H67" s="61"/>
      <c r="I67" s="44">
        <v>2</v>
      </c>
      <c r="J67" s="13">
        <v>4025</v>
      </c>
      <c r="K67" s="38">
        <f t="shared" si="6"/>
        <v>4.9689440993788822E-4</v>
      </c>
      <c r="L67" s="200">
        <f>AVERAGE(G63:G67)</f>
        <v>5.8574921123984917E-4</v>
      </c>
      <c r="M67" s="225">
        <f>AVERAGE(K63:K67)</f>
        <v>6.4496755185376373E-4</v>
      </c>
    </row>
    <row r="68" spans="2:13" ht="15.75" x14ac:dyDescent="0.25">
      <c r="B68" s="210" t="s">
        <v>34</v>
      </c>
      <c r="C68" s="186" t="s">
        <v>36</v>
      </c>
      <c r="D68" s="35">
        <v>2018</v>
      </c>
      <c r="E68" s="40">
        <v>0</v>
      </c>
      <c r="F68" s="47">
        <v>274</v>
      </c>
      <c r="G68" s="38">
        <f t="shared" si="4"/>
        <v>0</v>
      </c>
      <c r="H68" s="60"/>
      <c r="I68" s="40">
        <v>0</v>
      </c>
      <c r="J68" s="42">
        <v>66</v>
      </c>
      <c r="K68" s="38">
        <f t="shared" si="6"/>
        <v>0</v>
      </c>
      <c r="L68" s="196">
        <f>AVERAGE(G68:G72)</f>
        <v>4.1984343517193368E-4</v>
      </c>
      <c r="M68" s="226">
        <f>AVERAGE(K68:K72)</f>
        <v>4.8282508682923281E-4</v>
      </c>
    </row>
    <row r="69" spans="2:13" ht="15.75" x14ac:dyDescent="0.25">
      <c r="B69" s="210" t="s">
        <v>34</v>
      </c>
      <c r="C69" s="186" t="s">
        <v>36</v>
      </c>
      <c r="D69" s="35">
        <v>2019</v>
      </c>
      <c r="E69" s="44">
        <v>0</v>
      </c>
      <c r="F69" s="45">
        <v>2498</v>
      </c>
      <c r="G69" s="38">
        <f t="shared" si="4"/>
        <v>0</v>
      </c>
      <c r="H69" s="61"/>
      <c r="I69" s="44">
        <v>0</v>
      </c>
      <c r="J69" s="13">
        <v>1349</v>
      </c>
      <c r="K69" s="38">
        <f t="shared" si="6"/>
        <v>0</v>
      </c>
      <c r="L69" s="197">
        <f>AVERAGE(G68:G72)</f>
        <v>4.1984343517193368E-4</v>
      </c>
      <c r="M69" s="224">
        <f>AVERAGE(K68:K72)</f>
        <v>4.8282508682923281E-4</v>
      </c>
    </row>
    <row r="70" spans="2:13" ht="15.75" x14ac:dyDescent="0.25">
      <c r="B70" s="210" t="s">
        <v>34</v>
      </c>
      <c r="C70" s="186" t="s">
        <v>36</v>
      </c>
      <c r="D70" s="35">
        <v>2020</v>
      </c>
      <c r="E70" s="44">
        <v>3</v>
      </c>
      <c r="F70" s="45">
        <v>5164</v>
      </c>
      <c r="G70" s="38">
        <f t="shared" si="4"/>
        <v>5.8094500387296665E-4</v>
      </c>
      <c r="H70" s="61"/>
      <c r="I70" s="44">
        <v>3</v>
      </c>
      <c r="J70" s="13">
        <v>2391</v>
      </c>
      <c r="K70" s="38">
        <f t="shared" si="6"/>
        <v>1.2547051442910915E-3</v>
      </c>
      <c r="L70" s="197">
        <f>AVERAGE(G68:G72)</f>
        <v>4.1984343517193368E-4</v>
      </c>
      <c r="M70" s="224">
        <f>AVERAGE(K68:K72)</f>
        <v>4.8282508682923281E-4</v>
      </c>
    </row>
    <row r="71" spans="2:13" ht="15.75" x14ac:dyDescent="0.25">
      <c r="B71" s="210" t="s">
        <v>34</v>
      </c>
      <c r="C71" s="186" t="s">
        <v>36</v>
      </c>
      <c r="D71" s="35">
        <v>2021</v>
      </c>
      <c r="E71" s="44">
        <v>7</v>
      </c>
      <c r="F71" s="45">
        <v>7866</v>
      </c>
      <c r="G71" s="38">
        <f t="shared" si="4"/>
        <v>8.8990592423086705E-4</v>
      </c>
      <c r="H71" s="61"/>
      <c r="I71" s="44">
        <v>4</v>
      </c>
      <c r="J71" s="13">
        <v>3450</v>
      </c>
      <c r="K71" s="38">
        <f t="shared" si="6"/>
        <v>1.1594202898550724E-3</v>
      </c>
      <c r="L71" s="197">
        <f>AVERAGE(G68:G72)</f>
        <v>4.1984343517193368E-4</v>
      </c>
      <c r="M71" s="224">
        <f>AVERAGE(K68:K72)</f>
        <v>4.8282508682923281E-4</v>
      </c>
    </row>
    <row r="72" spans="2:13" ht="15.75" x14ac:dyDescent="0.25">
      <c r="B72" s="210" t="s">
        <v>34</v>
      </c>
      <c r="C72" s="186" t="s">
        <v>36</v>
      </c>
      <c r="D72" s="35">
        <v>2022</v>
      </c>
      <c r="E72" s="44">
        <v>7</v>
      </c>
      <c r="F72" s="45">
        <v>11140</v>
      </c>
      <c r="G72" s="38">
        <f t="shared" si="4"/>
        <v>6.2836624775583483E-4</v>
      </c>
      <c r="H72" s="61"/>
      <c r="I72" s="44">
        <v>0</v>
      </c>
      <c r="J72" s="13">
        <v>4482</v>
      </c>
      <c r="K72" s="38">
        <f t="shared" si="6"/>
        <v>0</v>
      </c>
      <c r="L72" s="200">
        <f>AVERAGE(G68:G72)</f>
        <v>4.1984343517193368E-4</v>
      </c>
      <c r="M72" s="225">
        <f>AVERAGE(K68:K72)</f>
        <v>4.8282508682923281E-4</v>
      </c>
    </row>
    <row r="73" spans="2:13" ht="15.75" x14ac:dyDescent="0.25">
      <c r="B73" s="210" t="s">
        <v>34</v>
      </c>
      <c r="C73" s="186" t="s">
        <v>37</v>
      </c>
      <c r="D73" s="35">
        <v>2018</v>
      </c>
      <c r="E73" s="40">
        <v>0</v>
      </c>
      <c r="F73" s="47">
        <v>5774</v>
      </c>
      <c r="G73" s="38">
        <f t="shared" si="4"/>
        <v>0</v>
      </c>
      <c r="H73" s="60"/>
      <c r="I73" s="40">
        <v>0</v>
      </c>
      <c r="J73" s="13">
        <v>4401</v>
      </c>
      <c r="K73" s="38">
        <f t="shared" si="6"/>
        <v>0</v>
      </c>
      <c r="L73" s="196">
        <f>AVERAGE(G73:G77)</f>
        <v>5.5695806821145295E-5</v>
      </c>
      <c r="M73" s="226">
        <f>AVERAGE(K73:K77)</f>
        <v>4.8254423702834044E-5</v>
      </c>
    </row>
    <row r="74" spans="2:13" ht="15.75" x14ac:dyDescent="0.25">
      <c r="B74" s="210" t="s">
        <v>34</v>
      </c>
      <c r="C74" s="186" t="s">
        <v>37</v>
      </c>
      <c r="D74" s="35">
        <v>2019</v>
      </c>
      <c r="E74" s="44">
        <v>0</v>
      </c>
      <c r="F74" s="45">
        <v>5759</v>
      </c>
      <c r="G74" s="38">
        <f t="shared" si="4"/>
        <v>0</v>
      </c>
      <c r="H74" s="61"/>
      <c r="I74" s="44">
        <v>0</v>
      </c>
      <c r="J74" s="13">
        <v>4457</v>
      </c>
      <c r="K74" s="38">
        <f t="shared" si="6"/>
        <v>0</v>
      </c>
      <c r="L74" s="197">
        <f>AVERAGE(G73:G77)</f>
        <v>5.5695806821145295E-5</v>
      </c>
      <c r="M74" s="224">
        <f>AVERAGE(K73:K77)</f>
        <v>4.8254423702834044E-5</v>
      </c>
    </row>
    <row r="75" spans="2:13" ht="15.75" x14ac:dyDescent="0.25">
      <c r="B75" s="210" t="s">
        <v>34</v>
      </c>
      <c r="C75" s="186" t="s">
        <v>37</v>
      </c>
      <c r="D75" s="35">
        <v>2020</v>
      </c>
      <c r="E75" s="44">
        <v>0</v>
      </c>
      <c r="F75" s="45">
        <v>13365</v>
      </c>
      <c r="G75" s="38">
        <f t="shared" si="4"/>
        <v>0</v>
      </c>
      <c r="H75" s="61"/>
      <c r="I75" s="44">
        <v>0</v>
      </c>
      <c r="J75" s="13">
        <v>9980</v>
      </c>
      <c r="K75" s="38">
        <f t="shared" si="6"/>
        <v>0</v>
      </c>
      <c r="L75" s="197">
        <f>AVERAGE(G73:G77)</f>
        <v>5.5695806821145295E-5</v>
      </c>
      <c r="M75" s="224">
        <f>AVERAGE(K73:K77)</f>
        <v>4.8254423702834044E-5</v>
      </c>
    </row>
    <row r="76" spans="2:13" ht="15.75" x14ac:dyDescent="0.25">
      <c r="B76" s="210" t="s">
        <v>34</v>
      </c>
      <c r="C76" s="186" t="s">
        <v>37</v>
      </c>
      <c r="D76" s="35">
        <v>2021</v>
      </c>
      <c r="E76" s="44">
        <v>5</v>
      </c>
      <c r="F76" s="45">
        <v>24850</v>
      </c>
      <c r="G76" s="38">
        <f t="shared" si="4"/>
        <v>2.0120724346076458E-4</v>
      </c>
      <c r="H76" s="61"/>
      <c r="I76" s="44">
        <v>3</v>
      </c>
      <c r="J76" s="13">
        <v>18028</v>
      </c>
      <c r="K76" s="38">
        <f t="shared" si="6"/>
        <v>1.6640781007321945E-4</v>
      </c>
      <c r="L76" s="197">
        <f>AVERAGE(G73:G77)</f>
        <v>5.5695806821145295E-5</v>
      </c>
      <c r="M76" s="224">
        <f>AVERAGE(K73:K77)</f>
        <v>4.8254423702834044E-5</v>
      </c>
    </row>
    <row r="77" spans="2:13" ht="15.75" x14ac:dyDescent="0.25">
      <c r="B77" s="237" t="s">
        <v>34</v>
      </c>
      <c r="C77" s="187" t="s">
        <v>37</v>
      </c>
      <c r="D77" s="48">
        <v>2022</v>
      </c>
      <c r="E77" s="49">
        <v>3</v>
      </c>
      <c r="F77" s="53">
        <v>38824</v>
      </c>
      <c r="G77" s="51">
        <f t="shared" si="4"/>
        <v>7.7271790644961881E-5</v>
      </c>
      <c r="H77" s="238"/>
      <c r="I77" s="49">
        <v>2</v>
      </c>
      <c r="J77" s="239">
        <v>26715</v>
      </c>
      <c r="K77" s="51">
        <f t="shared" si="6"/>
        <v>7.4864308440950779E-5</v>
      </c>
      <c r="L77" s="197">
        <f>AVERAGE(G73:G77)</f>
        <v>5.5695806821145295E-5</v>
      </c>
      <c r="M77" s="224">
        <f>AVERAGE(K73:K77)</f>
        <v>4.8254423702834044E-5</v>
      </c>
    </row>
  </sheetData>
  <pageMargins left="0.7" right="0.7" top="0.75" bottom="0.75" header="0.3" footer="0.3"/>
  <pageSetup orientation="portrait" horizontalDpi="1200" verticalDpi="1200" r:id="rId1"/>
  <headerFooter>
    <oddHeader>&amp;R&amp;F</oddHeader>
    <oddFooter xml:space="preserve">&amp;C_x000D_&amp;1#&amp;"Calibri"&amp;10&amp;K000000 Internal 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FA5F4-3B45-4603-A060-2C4C24D3B4B4}">
  <dimension ref="B1:X77"/>
  <sheetViews>
    <sheetView topLeftCell="D1" workbookViewId="0">
      <selection activeCell="E2" sqref="E2"/>
    </sheetView>
  </sheetViews>
  <sheetFormatPr defaultRowHeight="15" x14ac:dyDescent="0.25"/>
  <cols>
    <col min="2" max="2" width="12.42578125" bestFit="1" customWidth="1"/>
    <col min="3" max="3" width="22" customWidth="1"/>
    <col min="4" max="4" width="16.5703125" customWidth="1"/>
    <col min="5" max="5" width="14.85546875" customWidth="1"/>
    <col min="6" max="6" width="23.5703125" customWidth="1"/>
    <col min="7" max="7" width="19.28515625" customWidth="1"/>
    <col min="8" max="8" width="11.28515625" customWidth="1"/>
    <col min="9" max="9" width="12.85546875" customWidth="1"/>
    <col min="10" max="10" width="13.28515625" customWidth="1"/>
    <col min="11" max="11" width="13.140625" customWidth="1"/>
    <col min="13" max="13" width="13" customWidth="1"/>
    <col min="15" max="15" width="8.5703125" customWidth="1"/>
    <col min="16" max="16" width="12.140625" customWidth="1"/>
    <col min="17" max="24" width="9.140625" customWidth="1"/>
  </cols>
  <sheetData>
    <row r="1" spans="2:24" ht="15.75" thickBot="1" x14ac:dyDescent="0.3"/>
    <row r="2" spans="2:24" s="102" customFormat="1" ht="185.25" customHeight="1" thickBot="1" x14ac:dyDescent="0.3">
      <c r="B2" s="103" t="s">
        <v>38</v>
      </c>
      <c r="C2" s="104" t="s">
        <v>39</v>
      </c>
      <c r="D2" s="184" t="s">
        <v>40</v>
      </c>
      <c r="E2" s="183" t="s">
        <v>41</v>
      </c>
      <c r="F2" s="183" t="s">
        <v>42</v>
      </c>
      <c r="G2" s="183" t="s">
        <v>43</v>
      </c>
      <c r="H2" s="183" t="s">
        <v>44</v>
      </c>
      <c r="I2" s="183" t="s">
        <v>45</v>
      </c>
      <c r="J2" s="183" t="s">
        <v>117</v>
      </c>
      <c r="K2" s="182" t="s">
        <v>116</v>
      </c>
      <c r="M2" s="102" t="s">
        <v>115</v>
      </c>
      <c r="N2" s="181" t="s">
        <v>12</v>
      </c>
      <c r="O2" s="180" t="s">
        <v>100</v>
      </c>
      <c r="P2" s="179" t="s">
        <v>101</v>
      </c>
      <c r="Q2" s="178" t="s">
        <v>102</v>
      </c>
      <c r="R2" s="178" t="s">
        <v>103</v>
      </c>
      <c r="S2" s="178" t="s">
        <v>104</v>
      </c>
      <c r="T2" s="178" t="s">
        <v>105</v>
      </c>
      <c r="U2" s="177" t="s">
        <v>40</v>
      </c>
      <c r="V2" s="177" t="s">
        <v>41</v>
      </c>
      <c r="W2" s="177" t="s">
        <v>106</v>
      </c>
      <c r="X2" s="176" t="s">
        <v>107</v>
      </c>
    </row>
    <row r="3" spans="2:24" x14ac:dyDescent="0.25">
      <c r="B3" s="173" t="s">
        <v>46</v>
      </c>
      <c r="C3" s="170" t="s">
        <v>23</v>
      </c>
      <c r="D3" s="170">
        <v>1.0465165947631456E-3</v>
      </c>
      <c r="E3" s="55">
        <v>1.0947125758775005E-3</v>
      </c>
      <c r="F3" s="86">
        <v>-4.8195981114354915E-5</v>
      </c>
      <c r="G3" s="87" t="s">
        <v>47</v>
      </c>
      <c r="H3" s="87" t="s">
        <v>48</v>
      </c>
      <c r="I3" s="88" t="s">
        <v>49</v>
      </c>
      <c r="J3" s="175">
        <f>AVERAGE(D3:D7)</f>
        <v>1.8049985668764363E-3</v>
      </c>
      <c r="K3" s="174">
        <f>AVERAGE(E3:E7)</f>
        <v>1.844669343370364E-3</v>
      </c>
      <c r="M3" s="169" t="s">
        <v>46</v>
      </c>
      <c r="N3" s="164">
        <v>2018</v>
      </c>
      <c r="O3" s="115"/>
      <c r="P3" s="116"/>
      <c r="Q3" s="116"/>
      <c r="R3" s="116"/>
      <c r="S3" s="116"/>
      <c r="T3" s="116"/>
      <c r="U3" s="116"/>
      <c r="V3" s="116"/>
      <c r="W3" s="116"/>
      <c r="X3" s="127"/>
    </row>
    <row r="4" spans="2:24" ht="15.75" thickBot="1" x14ac:dyDescent="0.3">
      <c r="B4" s="155" t="s">
        <v>46</v>
      </c>
      <c r="C4" s="163" t="s">
        <v>23</v>
      </c>
      <c r="D4" s="163">
        <v>1.6393259805288221E-3</v>
      </c>
      <c r="E4" s="10">
        <v>1.8257364217783782E-3</v>
      </c>
      <c r="F4" s="89">
        <v>-1.8641044124955613E-4</v>
      </c>
      <c r="G4" s="90" t="s">
        <v>50</v>
      </c>
      <c r="H4" s="90" t="s">
        <v>48</v>
      </c>
      <c r="I4" s="91" t="s">
        <v>49</v>
      </c>
      <c r="J4" s="158">
        <f>AVERAGE(D3:D7)</f>
        <v>1.8049985668764363E-3</v>
      </c>
      <c r="K4" s="157">
        <f>AVERAGE(E3:E7)</f>
        <v>1.844669343370364E-3</v>
      </c>
      <c r="M4" s="162" t="s">
        <v>46</v>
      </c>
      <c r="N4" s="161">
        <v>2019</v>
      </c>
      <c r="O4" s="118"/>
      <c r="P4" s="119"/>
      <c r="Q4" s="119"/>
      <c r="R4" s="119"/>
      <c r="S4" s="119"/>
      <c r="T4" s="119"/>
      <c r="U4" s="119"/>
      <c r="V4" s="119"/>
      <c r="W4" s="119"/>
      <c r="X4" s="132"/>
    </row>
    <row r="5" spans="2:24" ht="15.75" thickBot="1" x14ac:dyDescent="0.3">
      <c r="B5" s="171" t="s">
        <v>46</v>
      </c>
      <c r="C5" s="163" t="s">
        <v>23</v>
      </c>
      <c r="D5" s="163">
        <v>1.6785353802914295E-3</v>
      </c>
      <c r="E5" s="10">
        <v>1.8937091875579782E-3</v>
      </c>
      <c r="F5" s="89">
        <v>-2.1517380726654867E-4</v>
      </c>
      <c r="G5" s="90" t="s">
        <v>51</v>
      </c>
      <c r="H5" s="90" t="s">
        <v>48</v>
      </c>
      <c r="I5" s="91" t="s">
        <v>49</v>
      </c>
      <c r="J5" s="158">
        <f>AVERAGE(D3:D7)</f>
        <v>1.8049985668764363E-3</v>
      </c>
      <c r="K5" s="157">
        <f>AVERAGE(E3:E7)</f>
        <v>1.844669343370364E-3</v>
      </c>
      <c r="M5" s="162" t="s">
        <v>46</v>
      </c>
      <c r="N5" s="161">
        <v>2020</v>
      </c>
      <c r="O5" s="118"/>
      <c r="P5" s="119"/>
      <c r="Q5" s="119"/>
      <c r="R5" s="119"/>
      <c r="S5" s="119"/>
      <c r="T5" s="119"/>
      <c r="U5" s="119"/>
      <c r="V5" s="119"/>
      <c r="W5" s="119"/>
      <c r="X5" s="132"/>
    </row>
    <row r="6" spans="2:24" ht="15.75" thickBot="1" x14ac:dyDescent="0.3">
      <c r="B6" s="171" t="s">
        <v>46</v>
      </c>
      <c r="C6" s="163" t="s">
        <v>23</v>
      </c>
      <c r="D6" s="163">
        <v>2.5014580601226458E-3</v>
      </c>
      <c r="E6" s="10">
        <v>2.4526381742108025E-3</v>
      </c>
      <c r="F6" s="89">
        <v>4.881988591184331E-5</v>
      </c>
      <c r="G6" s="90" t="s">
        <v>52</v>
      </c>
      <c r="H6" s="90" t="s">
        <v>48</v>
      </c>
      <c r="I6" s="91" t="s">
        <v>49</v>
      </c>
      <c r="J6" s="158">
        <f>AVERAGE(D3:D7)</f>
        <v>1.8049985668764363E-3</v>
      </c>
      <c r="K6" s="157">
        <f>AVERAGE(E3:E7)</f>
        <v>1.844669343370364E-3</v>
      </c>
      <c r="M6" s="162" t="s">
        <v>46</v>
      </c>
      <c r="N6" s="161">
        <v>2021</v>
      </c>
      <c r="O6" s="118"/>
      <c r="P6" s="119"/>
      <c r="Q6" s="119"/>
      <c r="R6" s="119"/>
      <c r="S6" s="119"/>
      <c r="T6" s="119"/>
      <c r="U6" s="119"/>
      <c r="V6" s="119"/>
      <c r="W6" s="119"/>
      <c r="X6" s="132"/>
    </row>
    <row r="7" spans="2:24" ht="15.75" thickBot="1" x14ac:dyDescent="0.3">
      <c r="B7" s="171" t="s">
        <v>46</v>
      </c>
      <c r="C7" s="160" t="s">
        <v>23</v>
      </c>
      <c r="D7" s="160">
        <v>2.1591568186761401E-3</v>
      </c>
      <c r="E7" s="92">
        <v>1.9565503574271604E-3</v>
      </c>
      <c r="F7" s="93">
        <v>2.0260646124897969E-4</v>
      </c>
      <c r="G7" s="94" t="s">
        <v>53</v>
      </c>
      <c r="H7" s="94" t="s">
        <v>48</v>
      </c>
      <c r="I7" s="95" t="s">
        <v>49</v>
      </c>
      <c r="J7" s="168">
        <f>AVERAGE(D3:D7)</f>
        <v>1.8049985668764363E-3</v>
      </c>
      <c r="K7" s="167">
        <f>AVERAGE(E3:E7)</f>
        <v>1.844669343370364E-3</v>
      </c>
      <c r="M7" s="166" t="s">
        <v>46</v>
      </c>
      <c r="N7" s="172">
        <v>2022</v>
      </c>
      <c r="O7" s="121"/>
      <c r="P7" s="122"/>
      <c r="Q7" s="122"/>
      <c r="R7" s="122"/>
      <c r="S7" s="122"/>
      <c r="T7" s="122"/>
      <c r="U7" s="122"/>
      <c r="V7" s="122"/>
      <c r="W7" s="122"/>
      <c r="X7" s="137"/>
    </row>
    <row r="8" spans="2:24" ht="15.75" thickBot="1" x14ac:dyDescent="0.3">
      <c r="B8" s="171" t="s">
        <v>46</v>
      </c>
      <c r="C8" s="170" t="s">
        <v>24</v>
      </c>
      <c r="D8" s="170">
        <v>0</v>
      </c>
      <c r="E8" s="55">
        <v>9.1334005849849878E-5</v>
      </c>
      <c r="F8" s="86"/>
      <c r="G8" s="87"/>
      <c r="H8" s="87"/>
      <c r="I8" s="88"/>
      <c r="J8" s="158">
        <f>AVERAGE(D8:D12)</f>
        <v>2.8576059088884553E-4</v>
      </c>
      <c r="K8" s="157">
        <f>AVERAGE(E8:E12)</f>
        <v>1.5121026200756377E-4</v>
      </c>
      <c r="M8" s="169" t="s">
        <v>54</v>
      </c>
      <c r="N8" s="146">
        <v>2018</v>
      </c>
      <c r="O8" s="110">
        <v>245</v>
      </c>
      <c r="P8" s="33">
        <v>14</v>
      </c>
      <c r="Q8" s="33">
        <v>22592</v>
      </c>
      <c r="R8" s="33">
        <v>12721</v>
      </c>
      <c r="S8" s="33">
        <v>0</v>
      </c>
      <c r="T8" s="33">
        <v>0</v>
      </c>
      <c r="U8" s="33">
        <v>0</v>
      </c>
      <c r="V8" s="33">
        <v>9.1334005849849878E-5</v>
      </c>
      <c r="W8" s="33">
        <v>0</v>
      </c>
      <c r="X8" s="27">
        <v>1.8615115207618368E-5</v>
      </c>
    </row>
    <row r="9" spans="2:24" ht="15.75" thickBot="1" x14ac:dyDescent="0.3">
      <c r="B9" s="171" t="s">
        <v>46</v>
      </c>
      <c r="C9" s="163" t="s">
        <v>24</v>
      </c>
      <c r="D9" s="163">
        <v>2.8542206788288179E-4</v>
      </c>
      <c r="E9" s="10">
        <v>1.7311231534529898E-4</v>
      </c>
      <c r="F9" s="89">
        <v>1.1230975253758281E-4</v>
      </c>
      <c r="G9" s="90" t="s">
        <v>55</v>
      </c>
      <c r="H9" s="90" t="s">
        <v>48</v>
      </c>
      <c r="I9" s="91" t="s">
        <v>56</v>
      </c>
      <c r="J9" s="158">
        <f>AVERAGE(D8:D12)</f>
        <v>2.8576059088884553E-4</v>
      </c>
      <c r="K9" s="157">
        <f>AVERAGE(E8:E12)</f>
        <v>1.5121026200756377E-4</v>
      </c>
      <c r="M9" s="162" t="s">
        <v>54</v>
      </c>
      <c r="N9" s="161">
        <v>2019</v>
      </c>
      <c r="O9" s="111">
        <v>473</v>
      </c>
      <c r="P9" s="10">
        <v>93</v>
      </c>
      <c r="Q9" s="10">
        <v>42043</v>
      </c>
      <c r="R9" s="10">
        <v>25608</v>
      </c>
      <c r="S9" s="10">
        <v>12</v>
      </c>
      <c r="T9" s="10">
        <v>6</v>
      </c>
      <c r="U9" s="10">
        <v>2.8542206788288179E-4</v>
      </c>
      <c r="V9" s="10">
        <v>1.7311231534529898E-4</v>
      </c>
      <c r="W9" s="10">
        <v>2.3430178069353328E-4</v>
      </c>
      <c r="X9" s="35">
        <v>1.1769639740797359E-4</v>
      </c>
    </row>
    <row r="10" spans="2:24" ht="15.75" thickBot="1" x14ac:dyDescent="0.3">
      <c r="B10" s="171" t="s">
        <v>46</v>
      </c>
      <c r="C10" s="163" t="s">
        <v>24</v>
      </c>
      <c r="D10" s="163">
        <v>2.4111981116511631E-4</v>
      </c>
      <c r="E10" s="10">
        <v>1.214657373331988E-4</v>
      </c>
      <c r="F10" s="89">
        <v>1.1965407383191751E-4</v>
      </c>
      <c r="G10" s="90" t="s">
        <v>57</v>
      </c>
      <c r="H10" s="90" t="s">
        <v>48</v>
      </c>
      <c r="I10" s="91" t="s">
        <v>56</v>
      </c>
      <c r="J10" s="158">
        <f>AVERAGE(D8:D12)</f>
        <v>2.8576059088884553E-4</v>
      </c>
      <c r="K10" s="157">
        <f>AVERAGE(E8:E12)</f>
        <v>1.5121026200756377E-4</v>
      </c>
      <c r="M10" s="162" t="s">
        <v>54</v>
      </c>
      <c r="N10" s="161">
        <v>2020</v>
      </c>
      <c r="O10" s="111">
        <v>338</v>
      </c>
      <c r="P10" s="10">
        <v>72</v>
      </c>
      <c r="Q10" s="10">
        <v>78799</v>
      </c>
      <c r="R10" s="10">
        <v>43427</v>
      </c>
      <c r="S10" s="10">
        <v>19</v>
      </c>
      <c r="T10" s="10">
        <v>10</v>
      </c>
      <c r="U10" s="10">
        <v>2.4111981116511631E-4</v>
      </c>
      <c r="V10" s="10">
        <v>1.214657373331988E-4</v>
      </c>
      <c r="W10" s="10">
        <v>2.3027149008681235E-4</v>
      </c>
      <c r="X10" s="35">
        <v>8.5947452836335252E-5</v>
      </c>
    </row>
    <row r="11" spans="2:24" ht="15.75" thickBot="1" x14ac:dyDescent="0.3">
      <c r="B11" s="171" t="s">
        <v>46</v>
      </c>
      <c r="C11" s="163" t="s">
        <v>24</v>
      </c>
      <c r="D11" s="163">
        <v>5.052003560459652E-4</v>
      </c>
      <c r="E11" s="10">
        <v>2.2438807743597675E-4</v>
      </c>
      <c r="F11" s="89">
        <v>2.8081227860998845E-4</v>
      </c>
      <c r="G11" s="90" t="s">
        <v>58</v>
      </c>
      <c r="H11" s="90" t="s">
        <v>59</v>
      </c>
      <c r="I11" s="91" t="s">
        <v>56</v>
      </c>
      <c r="J11" s="158">
        <f>AVERAGE(D8:D12)</f>
        <v>2.8576059088884553E-4</v>
      </c>
      <c r="K11" s="157">
        <f>AVERAGE(E8:E12)</f>
        <v>1.5121026200756377E-4</v>
      </c>
      <c r="M11" s="162" t="s">
        <v>54</v>
      </c>
      <c r="N11" s="161">
        <v>2021</v>
      </c>
      <c r="O11" s="111">
        <v>642</v>
      </c>
      <c r="P11" s="10">
        <v>107</v>
      </c>
      <c r="Q11" s="10">
        <v>124703</v>
      </c>
      <c r="R11" s="10">
        <v>64441</v>
      </c>
      <c r="S11" s="10">
        <v>63</v>
      </c>
      <c r="T11" s="10">
        <v>24</v>
      </c>
      <c r="U11" s="10">
        <v>5.052003560459652E-4</v>
      </c>
      <c r="V11" s="10">
        <v>2.2438807743597675E-4</v>
      </c>
      <c r="W11" s="10">
        <v>3.7243369904253504E-4</v>
      </c>
      <c r="X11" s="35">
        <v>1.1851098796756511E-4</v>
      </c>
    </row>
    <row r="12" spans="2:24" ht="15.75" thickBot="1" x14ac:dyDescent="0.3">
      <c r="B12" s="171" t="s">
        <v>46</v>
      </c>
      <c r="C12" s="160" t="s">
        <v>24</v>
      </c>
      <c r="D12" s="160">
        <v>3.9706071935026427E-4</v>
      </c>
      <c r="E12" s="92">
        <v>1.4575117407349442E-4</v>
      </c>
      <c r="F12" s="93">
        <v>2.5130954527676982E-4</v>
      </c>
      <c r="G12" s="94" t="s">
        <v>60</v>
      </c>
      <c r="H12" s="94" t="s">
        <v>59</v>
      </c>
      <c r="I12" s="95" t="s">
        <v>61</v>
      </c>
      <c r="J12" s="168">
        <f>AVERAGE(D8:D12)</f>
        <v>2.8576059088884553E-4</v>
      </c>
      <c r="K12" s="167">
        <f>AVERAGE(E8:E12)</f>
        <v>1.5121026200756377E-4</v>
      </c>
      <c r="M12" s="166" t="s">
        <v>54</v>
      </c>
      <c r="N12" s="141">
        <v>2022</v>
      </c>
      <c r="O12" s="112">
        <v>443</v>
      </c>
      <c r="P12" s="16">
        <v>72</v>
      </c>
      <c r="Q12" s="16">
        <v>193925</v>
      </c>
      <c r="R12" s="16">
        <v>91981</v>
      </c>
      <c r="S12" s="16">
        <v>77</v>
      </c>
      <c r="T12" s="16">
        <v>18</v>
      </c>
      <c r="U12" s="16">
        <v>3.9706071935026427E-4</v>
      </c>
      <c r="V12" s="16">
        <v>1.4575117407349442E-4</v>
      </c>
      <c r="W12" s="16">
        <v>1.9569258868679402E-4</v>
      </c>
      <c r="X12" s="48">
        <v>8.0259565379590589E-5</v>
      </c>
    </row>
    <row r="13" spans="2:24" ht="15.75" thickBot="1" x14ac:dyDescent="0.3">
      <c r="B13" s="171" t="s">
        <v>46</v>
      </c>
      <c r="C13" s="147" t="s">
        <v>25</v>
      </c>
      <c r="D13" s="147">
        <v>2.9481132075471697E-4</v>
      </c>
      <c r="E13" s="33">
        <v>2.1653337834266463E-4</v>
      </c>
      <c r="F13" s="96">
        <v>7.8277942412052336E-5</v>
      </c>
      <c r="G13" s="97" t="s">
        <v>63</v>
      </c>
      <c r="H13" s="97" t="s">
        <v>48</v>
      </c>
      <c r="I13" s="98" t="s">
        <v>49</v>
      </c>
      <c r="J13" s="158">
        <f>AVERAGE(D13:D17)</f>
        <v>3.4564435840947743E-4</v>
      </c>
      <c r="K13" s="157">
        <f>AVERAGE(E13:E17)</f>
        <v>3.9704897417671873E-4</v>
      </c>
      <c r="M13" s="169" t="s">
        <v>62</v>
      </c>
      <c r="N13" s="164">
        <v>2018</v>
      </c>
      <c r="O13" s="113">
        <v>586</v>
      </c>
      <c r="P13" s="55">
        <v>86</v>
      </c>
      <c r="Q13" s="55">
        <v>3392</v>
      </c>
      <c r="R13" s="55">
        <v>1107</v>
      </c>
      <c r="S13" s="55">
        <v>1</v>
      </c>
      <c r="T13" s="55">
        <v>1</v>
      </c>
      <c r="U13" s="55">
        <v>2.9481132075471697E-4</v>
      </c>
      <c r="V13" s="55">
        <v>2.1653337834266463E-4</v>
      </c>
      <c r="W13" s="55">
        <v>9.0334236675700087E-4</v>
      </c>
      <c r="X13" s="63">
        <v>1.1130156044787748E-4</v>
      </c>
    </row>
    <row r="14" spans="2:24" ht="15.75" thickBot="1" x14ac:dyDescent="0.3">
      <c r="B14" s="171" t="s">
        <v>46</v>
      </c>
      <c r="C14" s="163" t="s">
        <v>25</v>
      </c>
      <c r="D14" s="163">
        <v>1.1586142973004287E-4</v>
      </c>
      <c r="E14" s="10">
        <v>4.2723267083836624E-4</v>
      </c>
      <c r="F14" s="89">
        <v>-3.1137124110832337E-4</v>
      </c>
      <c r="G14" s="90" t="s">
        <v>64</v>
      </c>
      <c r="H14" s="90" t="s">
        <v>48</v>
      </c>
      <c r="I14" s="91" t="s">
        <v>65</v>
      </c>
      <c r="J14" s="158">
        <f>AVERAGE(D13:D17)</f>
        <v>3.4564435840947743E-4</v>
      </c>
      <c r="K14" s="157">
        <f>AVERAGE(E13:E17)</f>
        <v>3.9704897417671873E-4</v>
      </c>
      <c r="M14" s="162" t="s">
        <v>62</v>
      </c>
      <c r="N14" s="161">
        <v>2019</v>
      </c>
      <c r="O14" s="111">
        <v>1153</v>
      </c>
      <c r="P14" s="10">
        <v>208</v>
      </c>
      <c r="Q14" s="10">
        <v>8631</v>
      </c>
      <c r="R14" s="10">
        <v>3915</v>
      </c>
      <c r="S14" s="10">
        <v>1</v>
      </c>
      <c r="T14" s="10">
        <v>1</v>
      </c>
      <c r="U14" s="10">
        <v>1.1586142973004287E-4</v>
      </c>
      <c r="V14" s="10">
        <v>4.2723267083836624E-4</v>
      </c>
      <c r="W14" s="10">
        <v>2.5542784163473821E-4</v>
      </c>
      <c r="X14" s="35">
        <v>2.7205233919012515E-4</v>
      </c>
    </row>
    <row r="15" spans="2:24" ht="15.75" thickBot="1" x14ac:dyDescent="0.3">
      <c r="B15" s="171" t="s">
        <v>46</v>
      </c>
      <c r="C15" s="163" t="s">
        <v>25</v>
      </c>
      <c r="D15" s="163">
        <v>9.8780066182644339E-5</v>
      </c>
      <c r="E15" s="10">
        <v>3.7991557679937517E-4</v>
      </c>
      <c r="F15" s="89">
        <v>-2.8113551061673082E-4</v>
      </c>
      <c r="G15" s="90" t="s">
        <v>66</v>
      </c>
      <c r="H15" s="90" t="s">
        <v>48</v>
      </c>
      <c r="I15" s="91" t="s">
        <v>65</v>
      </c>
      <c r="J15" s="158">
        <f>AVERAGE(D13:D17)</f>
        <v>3.4564435840947743E-4</v>
      </c>
      <c r="K15" s="157">
        <f>AVERAGE(E13:E17)</f>
        <v>3.9704897417671873E-4</v>
      </c>
      <c r="M15" s="162" t="s">
        <v>62</v>
      </c>
      <c r="N15" s="161">
        <v>2020</v>
      </c>
      <c r="O15" s="111">
        <v>1022</v>
      </c>
      <c r="P15" s="10">
        <v>168</v>
      </c>
      <c r="Q15" s="10">
        <v>20247</v>
      </c>
      <c r="R15" s="10">
        <v>9584</v>
      </c>
      <c r="S15" s="10">
        <v>2</v>
      </c>
      <c r="T15" s="10">
        <v>0</v>
      </c>
      <c r="U15" s="10">
        <v>9.8780066182644339E-5</v>
      </c>
      <c r="V15" s="10">
        <v>3.7991557679937517E-4</v>
      </c>
      <c r="W15" s="10">
        <v>0</v>
      </c>
      <c r="X15" s="35">
        <v>2.2245350324543771E-4</v>
      </c>
    </row>
    <row r="16" spans="2:24" ht="15.75" thickBot="1" x14ac:dyDescent="0.3">
      <c r="B16" s="171" t="s">
        <v>46</v>
      </c>
      <c r="C16" s="163" t="s">
        <v>25</v>
      </c>
      <c r="D16" s="163">
        <v>6.1274509803921568E-4</v>
      </c>
      <c r="E16" s="10">
        <v>5.6157071854810356E-4</v>
      </c>
      <c r="F16" s="89">
        <v>5.1174379491112114E-5</v>
      </c>
      <c r="G16" s="90" t="s">
        <v>67</v>
      </c>
      <c r="H16" s="90" t="s">
        <v>48</v>
      </c>
      <c r="I16" s="91" t="s">
        <v>49</v>
      </c>
      <c r="J16" s="158">
        <f>AVERAGE(D13:D17)</f>
        <v>3.4564435840947743E-4</v>
      </c>
      <c r="K16" s="157">
        <f>AVERAGE(E13:E17)</f>
        <v>3.9704897417671873E-4</v>
      </c>
      <c r="M16" s="162" t="s">
        <v>62</v>
      </c>
      <c r="N16" s="161">
        <v>2021</v>
      </c>
      <c r="O16" s="111">
        <v>1521</v>
      </c>
      <c r="P16" s="10">
        <v>338</v>
      </c>
      <c r="Q16" s="10">
        <v>37536</v>
      </c>
      <c r="R16" s="10">
        <v>15790</v>
      </c>
      <c r="S16" s="10">
        <v>23</v>
      </c>
      <c r="T16" s="10">
        <v>6</v>
      </c>
      <c r="U16" s="10">
        <v>6.1274509803921568E-4</v>
      </c>
      <c r="V16" s="10">
        <v>5.6157071854810356E-4</v>
      </c>
      <c r="W16" s="10">
        <v>3.7998733375554147E-4</v>
      </c>
      <c r="X16" s="35">
        <v>4.4325294255869097E-4</v>
      </c>
    </row>
    <row r="17" spans="2:24" ht="15.75" thickBot="1" x14ac:dyDescent="0.3">
      <c r="B17" s="173" t="s">
        <v>46</v>
      </c>
      <c r="C17" s="159" t="s">
        <v>25</v>
      </c>
      <c r="D17" s="159">
        <v>6.0602387734076722E-4</v>
      </c>
      <c r="E17" s="16">
        <v>3.999925263550843E-4</v>
      </c>
      <c r="F17" s="99">
        <v>2.0603135098568292E-4</v>
      </c>
      <c r="G17" s="100" t="s">
        <v>68</v>
      </c>
      <c r="H17" s="100" t="s">
        <v>48</v>
      </c>
      <c r="I17" s="101" t="s">
        <v>56</v>
      </c>
      <c r="J17" s="168">
        <f>AVERAGE(D13:D17)</f>
        <v>3.4564435840947743E-4</v>
      </c>
      <c r="K17" s="167">
        <f>AVERAGE(E13:E17)</f>
        <v>3.9704897417671873E-4</v>
      </c>
      <c r="M17" s="166" t="s">
        <v>62</v>
      </c>
      <c r="N17" s="172">
        <v>2022</v>
      </c>
      <c r="O17" s="114">
        <v>1099</v>
      </c>
      <c r="P17" s="92">
        <v>193</v>
      </c>
      <c r="Q17" s="92">
        <v>82505</v>
      </c>
      <c r="R17" s="92">
        <v>27734</v>
      </c>
      <c r="S17" s="92">
        <v>50</v>
      </c>
      <c r="T17" s="92">
        <v>8</v>
      </c>
      <c r="U17" s="92">
        <v>6.0602387734076722E-4</v>
      </c>
      <c r="V17" s="92">
        <v>3.999925263550843E-4</v>
      </c>
      <c r="W17" s="92">
        <v>2.8845460445662364E-4</v>
      </c>
      <c r="X17" s="66">
        <v>2.5099584296614676E-4</v>
      </c>
    </row>
    <row r="18" spans="2:24" x14ac:dyDescent="0.25">
      <c r="B18" s="171" t="s">
        <v>22</v>
      </c>
      <c r="C18" s="170" t="s">
        <v>27</v>
      </c>
      <c r="D18" s="170">
        <v>1.6085790884718498E-3</v>
      </c>
      <c r="E18" s="55">
        <v>1.8228539931215986E-3</v>
      </c>
      <c r="F18" s="86">
        <v>-2.1427490464974875E-4</v>
      </c>
      <c r="G18" s="87" t="s">
        <v>69</v>
      </c>
      <c r="H18" s="87" t="s">
        <v>48</v>
      </c>
      <c r="I18" s="88" t="s">
        <v>49</v>
      </c>
      <c r="J18" s="158">
        <f>AVERAGE(D18:D22)</f>
        <v>3.5395951965635402E-3</v>
      </c>
      <c r="K18" s="157">
        <f>AVERAGE(E18:E22)</f>
        <v>3.1624320251481793E-3</v>
      </c>
      <c r="M18" s="169" t="s">
        <v>22</v>
      </c>
      <c r="N18" s="146">
        <v>2018</v>
      </c>
      <c r="O18" s="110">
        <v>1177</v>
      </c>
      <c r="P18" s="33">
        <v>288</v>
      </c>
      <c r="Q18" s="33">
        <v>1865</v>
      </c>
      <c r="R18" s="33">
        <v>674</v>
      </c>
      <c r="S18" s="33">
        <v>3</v>
      </c>
      <c r="T18" s="33">
        <v>1</v>
      </c>
      <c r="U18" s="33">
        <v>1.6085790884718498E-3</v>
      </c>
      <c r="V18" s="33">
        <v>1.8228539931215986E-3</v>
      </c>
      <c r="W18" s="33">
        <v>1.483679525222552E-3</v>
      </c>
      <c r="X18" s="27">
        <v>1.4747746729288922E-3</v>
      </c>
    </row>
    <row r="19" spans="2:24" x14ac:dyDescent="0.25">
      <c r="B19" s="155" t="s">
        <v>22</v>
      </c>
      <c r="C19" s="163" t="s">
        <v>27</v>
      </c>
      <c r="D19" s="163">
        <v>1.6910935738444193E-3</v>
      </c>
      <c r="E19" s="10">
        <v>2.747671873491894E-3</v>
      </c>
      <c r="F19" s="89">
        <v>-1.0565782996474747E-3</v>
      </c>
      <c r="G19" s="90" t="s">
        <v>70</v>
      </c>
      <c r="H19" s="90" t="s">
        <v>48</v>
      </c>
      <c r="I19" s="91" t="s">
        <v>71</v>
      </c>
      <c r="J19" s="158">
        <f>AVERAGE(D18:D22)</f>
        <v>3.5395951965635402E-3</v>
      </c>
      <c r="K19" s="157">
        <f>AVERAGE(E18:E22)</f>
        <v>3.1624320251481793E-3</v>
      </c>
      <c r="M19" s="162" t="s">
        <v>22</v>
      </c>
      <c r="N19" s="161">
        <v>2019</v>
      </c>
      <c r="O19" s="111">
        <v>1771</v>
      </c>
      <c r="P19" s="10">
        <v>548</v>
      </c>
      <c r="Q19" s="10">
        <v>3548</v>
      </c>
      <c r="R19" s="10">
        <v>1623</v>
      </c>
      <c r="S19" s="10">
        <v>6</v>
      </c>
      <c r="T19" s="10">
        <v>4</v>
      </c>
      <c r="U19" s="10">
        <v>1.6910935738444193E-3</v>
      </c>
      <c r="V19" s="10">
        <v>2.747671873491894E-3</v>
      </c>
      <c r="W19" s="10">
        <v>2.4645717806531116E-3</v>
      </c>
      <c r="X19" s="35">
        <v>2.8090902988273081E-3</v>
      </c>
    </row>
    <row r="20" spans="2:24" x14ac:dyDescent="0.25">
      <c r="B20" s="155" t="s">
        <v>22</v>
      </c>
      <c r="C20" s="163" t="s">
        <v>27</v>
      </c>
      <c r="D20" s="163">
        <v>5.1379917792131529E-3</v>
      </c>
      <c r="E20" s="10">
        <v>3.7052220473229457E-3</v>
      </c>
      <c r="F20" s="89">
        <v>1.4327697318902073E-3</v>
      </c>
      <c r="G20" s="90" t="s">
        <v>72</v>
      </c>
      <c r="H20" s="90" t="s">
        <v>48</v>
      </c>
      <c r="I20" s="91" t="s">
        <v>49</v>
      </c>
      <c r="J20" s="158">
        <f>AVERAGE(D18:D22)</f>
        <v>3.5395951965635402E-3</v>
      </c>
      <c r="K20" s="157">
        <f>AVERAGE(E18:E22)</f>
        <v>3.1624320251481793E-3</v>
      </c>
      <c r="M20" s="162" t="s">
        <v>22</v>
      </c>
      <c r="N20" s="161">
        <v>2020</v>
      </c>
      <c r="O20" s="111">
        <v>2403</v>
      </c>
      <c r="P20" s="10">
        <v>617</v>
      </c>
      <c r="Q20" s="10">
        <v>6812</v>
      </c>
      <c r="R20" s="10">
        <v>3153</v>
      </c>
      <c r="S20" s="10">
        <v>35</v>
      </c>
      <c r="T20" s="10">
        <v>8</v>
      </c>
      <c r="U20" s="10">
        <v>5.1379917792131529E-3</v>
      </c>
      <c r="V20" s="10">
        <v>3.7052220473229457E-3</v>
      </c>
      <c r="W20" s="10">
        <v>2.5372660957817951E-3</v>
      </c>
      <c r="X20" s="35">
        <v>3.1697783237129608E-3</v>
      </c>
    </row>
    <row r="21" spans="2:24" x14ac:dyDescent="0.25">
      <c r="B21" s="155" t="s">
        <v>22</v>
      </c>
      <c r="C21" s="163" t="s">
        <v>27</v>
      </c>
      <c r="D21" s="163">
        <v>5.4036872218690404E-3</v>
      </c>
      <c r="E21" s="10">
        <v>3.9137621136515043E-3</v>
      </c>
      <c r="F21" s="89">
        <v>1.4899251082175361E-3</v>
      </c>
      <c r="G21" s="90" t="s">
        <v>73</v>
      </c>
      <c r="H21" s="90" t="s">
        <v>48</v>
      </c>
      <c r="I21" s="91" t="s">
        <v>49</v>
      </c>
      <c r="J21" s="158">
        <f>AVERAGE(D18:D22)</f>
        <v>3.5395951965635402E-3</v>
      </c>
      <c r="K21" s="157">
        <f>AVERAGE(E18:E22)</f>
        <v>3.1624320251481793E-3</v>
      </c>
      <c r="M21" s="162" t="s">
        <v>22</v>
      </c>
      <c r="N21" s="161">
        <v>2021</v>
      </c>
      <c r="O21" s="111">
        <v>2542</v>
      </c>
      <c r="P21" s="10">
        <v>693</v>
      </c>
      <c r="Q21" s="10">
        <v>9438</v>
      </c>
      <c r="R21" s="10">
        <v>3635</v>
      </c>
      <c r="S21" s="10">
        <v>51</v>
      </c>
      <c r="T21" s="10">
        <v>22</v>
      </c>
      <c r="U21" s="10">
        <v>5.4036872218690404E-3</v>
      </c>
      <c r="V21" s="10">
        <v>3.9137621136515043E-3</v>
      </c>
      <c r="W21" s="10">
        <v>6.0522696011004124E-3</v>
      </c>
      <c r="X21" s="35">
        <v>3.5012653604320487E-3</v>
      </c>
    </row>
    <row r="22" spans="2:24" ht="15.75" thickBot="1" x14ac:dyDescent="0.3">
      <c r="B22" s="155" t="s">
        <v>22</v>
      </c>
      <c r="C22" s="160" t="s">
        <v>27</v>
      </c>
      <c r="D22" s="160">
        <v>3.8566243194192379E-3</v>
      </c>
      <c r="E22" s="92">
        <v>3.6226500981529543E-3</v>
      </c>
      <c r="F22" s="93">
        <v>2.3397422126628358E-4</v>
      </c>
      <c r="G22" s="94" t="s">
        <v>74</v>
      </c>
      <c r="H22" s="94" t="s">
        <v>48</v>
      </c>
      <c r="I22" s="95" t="s">
        <v>49</v>
      </c>
      <c r="J22" s="168">
        <f>AVERAGE(D18:D22)</f>
        <v>3.5395951965635402E-3</v>
      </c>
      <c r="K22" s="167">
        <f>AVERAGE(E18:E22)</f>
        <v>3.1624320251481793E-3</v>
      </c>
      <c r="M22" s="166" t="s">
        <v>22</v>
      </c>
      <c r="N22" s="141">
        <v>2022</v>
      </c>
      <c r="O22" s="112">
        <v>2343</v>
      </c>
      <c r="P22" s="16">
        <v>532</v>
      </c>
      <c r="Q22" s="16">
        <v>13224</v>
      </c>
      <c r="R22" s="16">
        <v>4072</v>
      </c>
      <c r="S22" s="16">
        <v>51</v>
      </c>
      <c r="T22" s="16">
        <v>11</v>
      </c>
      <c r="U22" s="16">
        <v>3.8566243194192379E-3</v>
      </c>
      <c r="V22" s="16">
        <v>3.6226500981529543E-3</v>
      </c>
      <c r="W22" s="16">
        <v>2.7013752455795677E-3</v>
      </c>
      <c r="X22" s="48">
        <v>2.7247813899000041E-3</v>
      </c>
    </row>
    <row r="23" spans="2:24" x14ac:dyDescent="0.25">
      <c r="B23" s="155" t="s">
        <v>22</v>
      </c>
      <c r="C23" s="147" t="s">
        <v>25</v>
      </c>
      <c r="D23" s="147">
        <v>4.512635379061372E-4</v>
      </c>
      <c r="E23" s="33">
        <v>1.0393567272735372E-4</v>
      </c>
      <c r="F23" s="96">
        <v>3.4732786517878346E-4</v>
      </c>
      <c r="G23" s="97" t="s">
        <v>76</v>
      </c>
      <c r="H23" s="97" t="s">
        <v>59</v>
      </c>
      <c r="I23" s="98" t="s">
        <v>77</v>
      </c>
      <c r="J23" s="158">
        <f>AVERAGE(D23:D27)</f>
        <v>8.220395582710328E-4</v>
      </c>
      <c r="K23" s="157">
        <f>AVERAGE(E23:E27)</f>
        <v>1.6860015798299884E-4</v>
      </c>
      <c r="M23" s="165" t="s">
        <v>75</v>
      </c>
      <c r="N23" s="164">
        <v>2018</v>
      </c>
      <c r="O23" s="113">
        <v>285</v>
      </c>
      <c r="P23" s="55">
        <v>54</v>
      </c>
      <c r="Q23" s="55">
        <v>11080</v>
      </c>
      <c r="R23" s="55">
        <v>2881</v>
      </c>
      <c r="S23" s="55">
        <v>5</v>
      </c>
      <c r="T23" s="55">
        <v>0</v>
      </c>
      <c r="U23" s="55">
        <v>4.512635379061372E-4</v>
      </c>
      <c r="V23" s="55">
        <v>1.0393567272735372E-4</v>
      </c>
      <c r="W23" s="55">
        <v>0</v>
      </c>
      <c r="X23" s="63">
        <v>7.0873861588598234E-5</v>
      </c>
    </row>
    <row r="24" spans="2:24" x14ac:dyDescent="0.25">
      <c r="B24" s="155" t="s">
        <v>22</v>
      </c>
      <c r="C24" s="163" t="s">
        <v>25</v>
      </c>
      <c r="D24" s="163">
        <v>8.2512255496772311E-4</v>
      </c>
      <c r="E24" s="10">
        <v>1.6837707225797751E-4</v>
      </c>
      <c r="F24" s="89">
        <v>6.5674548270974558E-4</v>
      </c>
      <c r="G24" s="90" t="s">
        <v>78</v>
      </c>
      <c r="H24" s="90" t="s">
        <v>59</v>
      </c>
      <c r="I24" s="91" t="s">
        <v>79</v>
      </c>
      <c r="J24" s="158">
        <f>AVERAGE(D23:D27)</f>
        <v>8.220395582710328E-4</v>
      </c>
      <c r="K24" s="157">
        <f>AVERAGE(E23:E27)</f>
        <v>1.6860015798299884E-4</v>
      </c>
      <c r="M24" s="162" t="s">
        <v>75</v>
      </c>
      <c r="N24" s="161">
        <v>2019</v>
      </c>
      <c r="O24" s="111">
        <v>469</v>
      </c>
      <c r="P24" s="10">
        <v>93</v>
      </c>
      <c r="Q24" s="10">
        <v>20603</v>
      </c>
      <c r="R24" s="10">
        <v>7885</v>
      </c>
      <c r="S24" s="10">
        <v>17</v>
      </c>
      <c r="T24" s="10">
        <v>1</v>
      </c>
      <c r="U24" s="10">
        <v>8.2512255496772311E-4</v>
      </c>
      <c r="V24" s="10">
        <v>1.6837707225797751E-4</v>
      </c>
      <c r="W24" s="10">
        <v>1.2682308180088776E-4</v>
      </c>
      <c r="X24" s="35">
        <v>1.215463335944818E-4</v>
      </c>
    </row>
    <row r="25" spans="2:24" x14ac:dyDescent="0.25">
      <c r="B25" s="155" t="s">
        <v>22</v>
      </c>
      <c r="C25" s="163" t="s">
        <v>25</v>
      </c>
      <c r="D25" s="163">
        <v>8.9931573802541544E-4</v>
      </c>
      <c r="E25" s="10">
        <v>1.634646138297781E-4</v>
      </c>
      <c r="F25" s="89">
        <v>7.3585112419563732E-4</v>
      </c>
      <c r="G25" s="90" t="s">
        <v>80</v>
      </c>
      <c r="H25" s="90" t="s">
        <v>59</v>
      </c>
      <c r="I25" s="91" t="s">
        <v>81</v>
      </c>
      <c r="J25" s="158">
        <f>AVERAGE(D23:D27)</f>
        <v>8.220395582710328E-4</v>
      </c>
      <c r="K25" s="157">
        <f>AVERAGE(E23:E27)</f>
        <v>1.6860015798299884E-4</v>
      </c>
      <c r="M25" s="162" t="s">
        <v>75</v>
      </c>
      <c r="N25" s="161">
        <v>2020</v>
      </c>
      <c r="O25" s="111">
        <v>461</v>
      </c>
      <c r="P25" s="10">
        <v>82</v>
      </c>
      <c r="Q25" s="10">
        <v>25575</v>
      </c>
      <c r="R25" s="10">
        <v>9082</v>
      </c>
      <c r="S25" s="10">
        <v>23</v>
      </c>
      <c r="T25" s="10">
        <v>6</v>
      </c>
      <c r="U25" s="10">
        <v>8.9931573802541544E-4</v>
      </c>
      <c r="V25" s="10">
        <v>1.634646138297781E-4</v>
      </c>
      <c r="W25" s="10">
        <v>6.6064743448579607E-4</v>
      </c>
      <c r="X25" s="35">
        <v>1.005668796214451E-4</v>
      </c>
    </row>
    <row r="26" spans="2:24" x14ac:dyDescent="0.25">
      <c r="B26" s="155" t="s">
        <v>22</v>
      </c>
      <c r="C26" s="163" t="s">
        <v>25</v>
      </c>
      <c r="D26" s="163">
        <v>1.1499917857729588E-3</v>
      </c>
      <c r="E26" s="10">
        <v>2.4920068412145706E-4</v>
      </c>
      <c r="F26" s="89">
        <v>9.0079110165150174E-4</v>
      </c>
      <c r="G26" s="90" t="s">
        <v>82</v>
      </c>
      <c r="H26" s="90" t="s">
        <v>59</v>
      </c>
      <c r="I26" s="91" t="s">
        <v>79</v>
      </c>
      <c r="J26" s="158">
        <f>AVERAGE(D23:D27)</f>
        <v>8.220395582710328E-4</v>
      </c>
      <c r="K26" s="157">
        <f>AVERAGE(E23:E27)</f>
        <v>1.6860015798299884E-4</v>
      </c>
      <c r="M26" s="162" t="s">
        <v>75</v>
      </c>
      <c r="N26" s="161">
        <v>2021</v>
      </c>
      <c r="O26" s="111">
        <v>707</v>
      </c>
      <c r="P26" s="10">
        <v>148</v>
      </c>
      <c r="Q26" s="10">
        <v>36522</v>
      </c>
      <c r="R26" s="10">
        <v>10919</v>
      </c>
      <c r="S26" s="10">
        <v>42</v>
      </c>
      <c r="T26" s="10">
        <v>5</v>
      </c>
      <c r="U26" s="10">
        <v>1.1499917857729588E-3</v>
      </c>
      <c r="V26" s="10">
        <v>2.4920068412145706E-4</v>
      </c>
      <c r="W26" s="10">
        <v>4.5791739170253685E-4</v>
      </c>
      <c r="X26" s="35">
        <v>1.8968561267789657E-4</v>
      </c>
    </row>
    <row r="27" spans="2:24" ht="15.75" thickBot="1" x14ac:dyDescent="0.3">
      <c r="B27" s="155" t="s">
        <v>22</v>
      </c>
      <c r="C27" s="160" t="s">
        <v>25</v>
      </c>
      <c r="D27" s="159">
        <v>7.8450417468292958E-4</v>
      </c>
      <c r="E27" s="16">
        <v>1.5802274697842783E-4</v>
      </c>
      <c r="F27" s="99">
        <v>6.2648142770450172E-4</v>
      </c>
      <c r="G27" s="100" t="s">
        <v>83</v>
      </c>
      <c r="H27" s="100" t="s">
        <v>59</v>
      </c>
      <c r="I27" s="101" t="s">
        <v>79</v>
      </c>
      <c r="J27" s="158">
        <f>AVERAGE(D23:D27)</f>
        <v>8.220395582710328E-4</v>
      </c>
      <c r="K27" s="157">
        <f>AVERAGE(E23:E27)</f>
        <v>1.6860015798299884E-4</v>
      </c>
      <c r="M27" s="156" t="s">
        <v>75</v>
      </c>
      <c r="N27" s="141">
        <v>2022</v>
      </c>
      <c r="O27" s="112">
        <v>461</v>
      </c>
      <c r="P27" s="16">
        <v>82</v>
      </c>
      <c r="Q27" s="16">
        <v>53537</v>
      </c>
      <c r="R27" s="16">
        <v>12900</v>
      </c>
      <c r="S27" s="16">
        <v>42</v>
      </c>
      <c r="T27" s="16">
        <v>5</v>
      </c>
      <c r="U27" s="16">
        <v>7.8450417468292958E-4</v>
      </c>
      <c r="V27" s="16">
        <v>1.5802274697842783E-4</v>
      </c>
      <c r="W27" s="16">
        <v>3.875968992248062E-4</v>
      </c>
      <c r="X27" s="48">
        <v>1.0240750740126986E-4</v>
      </c>
    </row>
    <row r="28" spans="2:24" x14ac:dyDescent="0.25">
      <c r="B28" s="155" t="s">
        <v>22</v>
      </c>
      <c r="C28" t="s">
        <v>28</v>
      </c>
    </row>
    <row r="29" spans="2:24" x14ac:dyDescent="0.25">
      <c r="B29" s="155" t="s">
        <v>22</v>
      </c>
      <c r="C29" t="s">
        <v>28</v>
      </c>
    </row>
    <row r="30" spans="2:24" x14ac:dyDescent="0.25">
      <c r="B30" s="155" t="s">
        <v>22</v>
      </c>
      <c r="C30" t="s">
        <v>28</v>
      </c>
    </row>
    <row r="31" spans="2:24" x14ac:dyDescent="0.25">
      <c r="B31" s="155" t="s">
        <v>22</v>
      </c>
      <c r="C31" t="s">
        <v>28</v>
      </c>
    </row>
    <row r="32" spans="2:24" x14ac:dyDescent="0.25">
      <c r="B32" s="155" t="s">
        <v>22</v>
      </c>
      <c r="C32" t="s">
        <v>28</v>
      </c>
    </row>
    <row r="33" spans="2:3" x14ac:dyDescent="0.25">
      <c r="B33" s="155" t="s">
        <v>22</v>
      </c>
      <c r="C33" t="s">
        <v>29</v>
      </c>
    </row>
    <row r="34" spans="2:3" x14ac:dyDescent="0.25">
      <c r="B34" s="155" t="s">
        <v>22</v>
      </c>
      <c r="C34" t="s">
        <v>29</v>
      </c>
    </row>
    <row r="35" spans="2:3" x14ac:dyDescent="0.25">
      <c r="B35" s="155" t="s">
        <v>22</v>
      </c>
      <c r="C35" t="s">
        <v>29</v>
      </c>
    </row>
    <row r="36" spans="2:3" x14ac:dyDescent="0.25">
      <c r="B36" s="155" t="s">
        <v>22</v>
      </c>
      <c r="C36" t="s">
        <v>29</v>
      </c>
    </row>
    <row r="37" spans="2:3" ht="15.75" thickBot="1" x14ac:dyDescent="0.3">
      <c r="B37" s="154" t="s">
        <v>22</v>
      </c>
      <c r="C37" t="s">
        <v>29</v>
      </c>
    </row>
    <row r="38" spans="2:3" x14ac:dyDescent="0.25">
      <c r="B38" s="153"/>
      <c r="C38" t="s">
        <v>30</v>
      </c>
    </row>
    <row r="39" spans="2:3" x14ac:dyDescent="0.25">
      <c r="B39" s="151"/>
      <c r="C39" t="s">
        <v>30</v>
      </c>
    </row>
    <row r="40" spans="2:3" x14ac:dyDescent="0.25">
      <c r="B40" s="151"/>
      <c r="C40" t="s">
        <v>30</v>
      </c>
    </row>
    <row r="41" spans="2:3" x14ac:dyDescent="0.25">
      <c r="B41" s="151"/>
      <c r="C41" t="s">
        <v>30</v>
      </c>
    </row>
    <row r="42" spans="2:3" ht="15.75" thickBot="1" x14ac:dyDescent="0.3">
      <c r="B42" s="150"/>
      <c r="C42" t="s">
        <v>30</v>
      </c>
    </row>
    <row r="43" spans="2:3" x14ac:dyDescent="0.25">
      <c r="B43" s="153"/>
      <c r="C43" t="s">
        <v>33</v>
      </c>
    </row>
    <row r="44" spans="2:3" x14ac:dyDescent="0.25">
      <c r="B44" s="151"/>
      <c r="C44" t="s">
        <v>33</v>
      </c>
    </row>
    <row r="45" spans="2:3" x14ac:dyDescent="0.25">
      <c r="B45" s="151"/>
      <c r="C45" t="s">
        <v>33</v>
      </c>
    </row>
    <row r="46" spans="2:3" x14ac:dyDescent="0.25">
      <c r="B46" s="151"/>
      <c r="C46" t="s">
        <v>33</v>
      </c>
    </row>
    <row r="47" spans="2:3" x14ac:dyDescent="0.25">
      <c r="B47" s="151"/>
      <c r="C47" t="s">
        <v>33</v>
      </c>
    </row>
    <row r="48" spans="2:3" x14ac:dyDescent="0.25">
      <c r="B48" s="151"/>
      <c r="C48" t="s">
        <v>25</v>
      </c>
    </row>
    <row r="49" spans="2:3" x14ac:dyDescent="0.25">
      <c r="B49" s="151"/>
      <c r="C49" t="s">
        <v>25</v>
      </c>
    </row>
    <row r="50" spans="2:3" x14ac:dyDescent="0.25">
      <c r="B50" s="151"/>
      <c r="C50" t="s">
        <v>25</v>
      </c>
    </row>
    <row r="51" spans="2:3" x14ac:dyDescent="0.25">
      <c r="B51" s="151"/>
      <c r="C51" t="s">
        <v>25</v>
      </c>
    </row>
    <row r="52" spans="2:3" ht="15.75" thickBot="1" x14ac:dyDescent="0.3">
      <c r="B52" s="150"/>
      <c r="C52" t="s">
        <v>25</v>
      </c>
    </row>
    <row r="53" spans="2:3" x14ac:dyDescent="0.25">
      <c r="B53" s="152"/>
      <c r="C53" t="s">
        <v>33</v>
      </c>
    </row>
    <row r="54" spans="2:3" x14ac:dyDescent="0.25">
      <c r="B54" s="151"/>
      <c r="C54" t="s">
        <v>33</v>
      </c>
    </row>
    <row r="55" spans="2:3" x14ac:dyDescent="0.25">
      <c r="B55" s="151"/>
      <c r="C55" t="s">
        <v>33</v>
      </c>
    </row>
    <row r="56" spans="2:3" x14ac:dyDescent="0.25">
      <c r="B56" s="151"/>
      <c r="C56" t="s">
        <v>33</v>
      </c>
    </row>
    <row r="57" spans="2:3" x14ac:dyDescent="0.25">
      <c r="B57" s="151"/>
      <c r="C57" t="s">
        <v>33</v>
      </c>
    </row>
    <row r="58" spans="2:3" x14ac:dyDescent="0.25">
      <c r="B58" s="151"/>
      <c r="C58" t="s">
        <v>25</v>
      </c>
    </row>
    <row r="59" spans="2:3" x14ac:dyDescent="0.25">
      <c r="B59" s="151"/>
      <c r="C59" t="s">
        <v>25</v>
      </c>
    </row>
    <row r="60" spans="2:3" x14ac:dyDescent="0.25">
      <c r="B60" s="151"/>
      <c r="C60" t="s">
        <v>25</v>
      </c>
    </row>
    <row r="61" spans="2:3" x14ac:dyDescent="0.25">
      <c r="B61" s="151"/>
      <c r="C61" t="s">
        <v>25</v>
      </c>
    </row>
    <row r="62" spans="2:3" x14ac:dyDescent="0.25">
      <c r="B62" s="151"/>
      <c r="C62" t="s">
        <v>25</v>
      </c>
    </row>
    <row r="63" spans="2:3" x14ac:dyDescent="0.25">
      <c r="B63" s="151"/>
      <c r="C63" t="s">
        <v>35</v>
      </c>
    </row>
    <row r="64" spans="2:3" x14ac:dyDescent="0.25">
      <c r="B64" s="151"/>
      <c r="C64" t="s">
        <v>35</v>
      </c>
    </row>
    <row r="65" spans="2:3" x14ac:dyDescent="0.25">
      <c r="B65" s="151"/>
      <c r="C65" t="s">
        <v>35</v>
      </c>
    </row>
    <row r="66" spans="2:3" x14ac:dyDescent="0.25">
      <c r="B66" s="151"/>
      <c r="C66" t="s">
        <v>35</v>
      </c>
    </row>
    <row r="67" spans="2:3" x14ac:dyDescent="0.25">
      <c r="B67" s="151"/>
      <c r="C67" t="s">
        <v>35</v>
      </c>
    </row>
    <row r="68" spans="2:3" x14ac:dyDescent="0.25">
      <c r="B68" s="151"/>
      <c r="C68" t="s">
        <v>36</v>
      </c>
    </row>
    <row r="69" spans="2:3" x14ac:dyDescent="0.25">
      <c r="B69" s="151"/>
      <c r="C69" t="s">
        <v>36</v>
      </c>
    </row>
    <row r="70" spans="2:3" x14ac:dyDescent="0.25">
      <c r="B70" s="151"/>
      <c r="C70" t="s">
        <v>36</v>
      </c>
    </row>
    <row r="71" spans="2:3" x14ac:dyDescent="0.25">
      <c r="B71" s="151"/>
      <c r="C71" t="s">
        <v>36</v>
      </c>
    </row>
    <row r="72" spans="2:3" x14ac:dyDescent="0.25">
      <c r="B72" s="151"/>
      <c r="C72" t="s">
        <v>36</v>
      </c>
    </row>
    <row r="73" spans="2:3" x14ac:dyDescent="0.25">
      <c r="B73" s="151"/>
      <c r="C73" t="s">
        <v>37</v>
      </c>
    </row>
    <row r="74" spans="2:3" x14ac:dyDescent="0.25">
      <c r="B74" s="151"/>
      <c r="C74" t="s">
        <v>37</v>
      </c>
    </row>
    <row r="75" spans="2:3" x14ac:dyDescent="0.25">
      <c r="B75" s="151"/>
      <c r="C75" t="s">
        <v>37</v>
      </c>
    </row>
    <row r="76" spans="2:3" x14ac:dyDescent="0.25">
      <c r="B76" s="151"/>
      <c r="C76" t="s">
        <v>37</v>
      </c>
    </row>
    <row r="77" spans="2:3" ht="15.75" thickBot="1" x14ac:dyDescent="0.3">
      <c r="B77" s="150"/>
      <c r="C77" t="s">
        <v>37</v>
      </c>
    </row>
  </sheetData>
  <pageMargins left="0.7" right="0.7" top="0.75" bottom="0.75" header="0.3" footer="0.3"/>
  <pageSetup orientation="portrait" horizontalDpi="1200" verticalDpi="1200" r:id="rId1"/>
  <headerFooter>
    <oddHeader>&amp;R&amp;F</oddHeader>
    <oddFooter xml:space="preserve">&amp;C_x000D_&amp;1#&amp;"Calibri"&amp;10&amp;K000000 Internal 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C6CA8-6176-4B58-B30F-9EF2596FE44E}">
  <dimension ref="B2:I67"/>
  <sheetViews>
    <sheetView zoomScale="60" zoomScaleNormal="60" workbookViewId="0">
      <selection activeCell="N12" sqref="N12"/>
    </sheetView>
  </sheetViews>
  <sheetFormatPr defaultRowHeight="15" x14ac:dyDescent="0.25"/>
  <cols>
    <col min="2" max="2" width="14.42578125" customWidth="1"/>
    <col min="3" max="3" width="13.42578125" customWidth="1"/>
    <col min="4" max="4" width="17.140625" customWidth="1"/>
    <col min="5" max="5" width="12" customWidth="1"/>
    <col min="6" max="6" width="23.7109375" customWidth="1"/>
    <col min="7" max="7" width="24" customWidth="1"/>
    <col min="8" max="8" width="24" style="2" customWidth="1"/>
    <col min="9" max="9" width="13.7109375" style="107" customWidth="1"/>
  </cols>
  <sheetData>
    <row r="2" spans="2:9" ht="75" x14ac:dyDescent="0.25">
      <c r="B2" s="102" t="s">
        <v>110</v>
      </c>
      <c r="C2" s="102" t="s">
        <v>111</v>
      </c>
      <c r="D2" s="102" t="s">
        <v>112</v>
      </c>
      <c r="E2" s="102" t="s">
        <v>96</v>
      </c>
      <c r="F2" s="102" t="s">
        <v>113</v>
      </c>
      <c r="G2" s="102" t="s">
        <v>114</v>
      </c>
      <c r="H2" s="148" t="s">
        <v>97</v>
      </c>
      <c r="I2" s="149" t="s">
        <v>98</v>
      </c>
    </row>
    <row r="3" spans="2:9" x14ac:dyDescent="0.25">
      <c r="B3">
        <v>0</v>
      </c>
      <c r="C3">
        <v>44</v>
      </c>
      <c r="D3" s="2">
        <v>525809</v>
      </c>
      <c r="E3">
        <f>C3/D3</f>
        <v>8.3680576026656073E-5</v>
      </c>
      <c r="F3">
        <f>SUM($C$3:C3)</f>
        <v>44</v>
      </c>
      <c r="G3" s="107">
        <f t="shared" ref="G3:G66" si="0">F3/$F$67</f>
        <v>2.1611001964636542E-2</v>
      </c>
      <c r="H3" s="2">
        <f>D3-F3</f>
        <v>525765</v>
      </c>
      <c r="I3" s="107">
        <f>($D$3-F3)/$D$3</f>
        <v>0.9999163194239733</v>
      </c>
    </row>
    <row r="4" spans="2:9" x14ac:dyDescent="0.25">
      <c r="B4">
        <v>1</v>
      </c>
      <c r="C4">
        <v>119</v>
      </c>
      <c r="D4" s="2">
        <v>522291</v>
      </c>
      <c r="E4">
        <f>C4/D4</f>
        <v>2.2784233310549099E-4</v>
      </c>
      <c r="F4">
        <f>SUM($C$3:C4)</f>
        <v>163</v>
      </c>
      <c r="G4" s="107">
        <f t="shared" si="0"/>
        <v>8.0058939096267184E-2</v>
      </c>
      <c r="H4" s="2">
        <f>$D$3-F4</f>
        <v>525646</v>
      </c>
      <c r="I4" s="107">
        <f t="shared" ref="I4:I67" si="1">($D$3-F4)/$D$3</f>
        <v>0.99969000150244669</v>
      </c>
    </row>
    <row r="5" spans="2:9" x14ac:dyDescent="0.25">
      <c r="B5">
        <v>2</v>
      </c>
      <c r="C5">
        <v>134</v>
      </c>
      <c r="D5" s="2">
        <v>520205</v>
      </c>
      <c r="E5">
        <f t="shared" ref="E5:E63" si="2">C5/D5</f>
        <v>2.5759075748983575E-4</v>
      </c>
      <c r="F5">
        <f>SUM($C$3:C5)</f>
        <v>297</v>
      </c>
      <c r="G5" s="107">
        <f t="shared" si="0"/>
        <v>0.14587426326129665</v>
      </c>
      <c r="H5" s="2">
        <f t="shared" ref="H5:H51" si="3">$D$3-F5</f>
        <v>525512</v>
      </c>
      <c r="I5" s="107">
        <f t="shared" si="1"/>
        <v>0.9994351561118201</v>
      </c>
    </row>
    <row r="6" spans="2:9" x14ac:dyDescent="0.25">
      <c r="B6">
        <v>3</v>
      </c>
      <c r="C6">
        <v>120</v>
      </c>
      <c r="D6" s="2">
        <v>516889</v>
      </c>
      <c r="E6">
        <f t="shared" si="2"/>
        <v>2.3215816161690421E-4</v>
      </c>
      <c r="F6">
        <f>SUM($C$3:C6)</f>
        <v>417</v>
      </c>
      <c r="G6" s="107">
        <f t="shared" si="0"/>
        <v>0.20481335952848723</v>
      </c>
      <c r="H6" s="2">
        <f t="shared" si="3"/>
        <v>525392</v>
      </c>
      <c r="I6" s="107">
        <f t="shared" si="1"/>
        <v>0.99920693635902014</v>
      </c>
    </row>
    <row r="7" spans="2:9" x14ac:dyDescent="0.25">
      <c r="B7">
        <v>4</v>
      </c>
      <c r="C7">
        <v>125</v>
      </c>
      <c r="D7" s="2">
        <v>513403</v>
      </c>
      <c r="E7">
        <f>C7/D7</f>
        <v>2.4347345068104393E-4</v>
      </c>
      <c r="F7">
        <f>SUM($C$3:C7)</f>
        <v>542</v>
      </c>
      <c r="G7" s="107">
        <f t="shared" si="0"/>
        <v>0.26620825147347743</v>
      </c>
      <c r="H7" s="2">
        <f t="shared" si="3"/>
        <v>525267</v>
      </c>
      <c r="I7" s="107">
        <f t="shared" si="1"/>
        <v>0.99896920744985351</v>
      </c>
    </row>
    <row r="8" spans="2:9" x14ac:dyDescent="0.25">
      <c r="B8">
        <v>5</v>
      </c>
      <c r="C8">
        <v>103</v>
      </c>
      <c r="D8" s="2">
        <v>510197</v>
      </c>
      <c r="E8">
        <f t="shared" si="2"/>
        <v>2.0188280213329361E-4</v>
      </c>
      <c r="F8">
        <f>SUM($C$3:C8)</f>
        <v>645</v>
      </c>
      <c r="G8" s="107">
        <f t="shared" si="0"/>
        <v>0.31679764243614933</v>
      </c>
      <c r="H8" s="2">
        <f t="shared" si="3"/>
        <v>525164</v>
      </c>
      <c r="I8" s="107">
        <f t="shared" si="1"/>
        <v>0.99877331882870013</v>
      </c>
    </row>
    <row r="9" spans="2:9" x14ac:dyDescent="0.25">
      <c r="B9">
        <v>6</v>
      </c>
      <c r="C9">
        <v>91</v>
      </c>
      <c r="D9" s="2">
        <v>506639</v>
      </c>
      <c r="E9">
        <f t="shared" si="2"/>
        <v>1.7961507108611851E-4</v>
      </c>
      <c r="F9">
        <f>SUM($C$3:C9)</f>
        <v>736</v>
      </c>
      <c r="G9" s="107">
        <f t="shared" si="0"/>
        <v>0.36149312377210219</v>
      </c>
      <c r="H9" s="2">
        <f t="shared" si="3"/>
        <v>525073</v>
      </c>
      <c r="I9" s="107">
        <f t="shared" si="1"/>
        <v>0.99860025218282689</v>
      </c>
    </row>
    <row r="10" spans="2:9" x14ac:dyDescent="0.25">
      <c r="B10">
        <v>7</v>
      </c>
      <c r="C10">
        <v>103</v>
      </c>
      <c r="D10" s="2">
        <v>502802</v>
      </c>
      <c r="E10">
        <f t="shared" si="2"/>
        <v>2.0485200933966055E-4</v>
      </c>
      <c r="F10">
        <f>SUM($C$3:C10)</f>
        <v>839</v>
      </c>
      <c r="G10" s="107">
        <f t="shared" si="0"/>
        <v>0.41208251473477409</v>
      </c>
      <c r="H10" s="2">
        <f t="shared" si="3"/>
        <v>524970</v>
      </c>
      <c r="I10" s="107">
        <f t="shared" si="1"/>
        <v>0.9984043635616735</v>
      </c>
    </row>
    <row r="11" spans="2:9" x14ac:dyDescent="0.25">
      <c r="B11">
        <v>8</v>
      </c>
      <c r="C11">
        <v>94</v>
      </c>
      <c r="D11" s="2">
        <v>497964</v>
      </c>
      <c r="E11">
        <f t="shared" si="2"/>
        <v>1.8876866600798451E-4</v>
      </c>
      <c r="F11">
        <f>SUM($C$3:C11)</f>
        <v>933</v>
      </c>
      <c r="G11" s="107">
        <f t="shared" si="0"/>
        <v>0.45825147347740669</v>
      </c>
      <c r="H11" s="2">
        <f t="shared" si="3"/>
        <v>524876</v>
      </c>
      <c r="I11" s="107">
        <f t="shared" si="1"/>
        <v>0.9982255914219802</v>
      </c>
    </row>
    <row r="12" spans="2:9" x14ac:dyDescent="0.25">
      <c r="B12">
        <v>9</v>
      </c>
      <c r="C12">
        <v>90</v>
      </c>
      <c r="D12" s="2">
        <v>488310</v>
      </c>
      <c r="E12">
        <f t="shared" si="2"/>
        <v>1.8430914787737299E-4</v>
      </c>
      <c r="F12">
        <f>SUM($C$3:C12)</f>
        <v>1023</v>
      </c>
      <c r="G12" s="107">
        <f t="shared" si="0"/>
        <v>0.50245579567779963</v>
      </c>
      <c r="H12" s="2">
        <f t="shared" si="3"/>
        <v>524786</v>
      </c>
      <c r="I12" s="107">
        <f t="shared" si="1"/>
        <v>0.9980544266073802</v>
      </c>
    </row>
    <row r="13" spans="2:9" x14ac:dyDescent="0.25">
      <c r="B13">
        <v>10</v>
      </c>
      <c r="C13">
        <v>64</v>
      </c>
      <c r="D13" s="2">
        <v>466908</v>
      </c>
      <c r="E13">
        <f t="shared" si="2"/>
        <v>1.3707197135195799E-4</v>
      </c>
      <c r="F13">
        <f>SUM($C$3:C13)</f>
        <v>1087</v>
      </c>
      <c r="G13" s="107">
        <f t="shared" si="0"/>
        <v>0.53388998035363455</v>
      </c>
      <c r="H13" s="2">
        <f t="shared" si="3"/>
        <v>524722</v>
      </c>
      <c r="I13" s="107">
        <f t="shared" si="1"/>
        <v>0.99793270940588696</v>
      </c>
    </row>
    <row r="14" spans="2:9" x14ac:dyDescent="0.25">
      <c r="B14">
        <v>11</v>
      </c>
      <c r="C14">
        <v>64</v>
      </c>
      <c r="D14" s="2">
        <v>443498</v>
      </c>
      <c r="E14">
        <f t="shared" si="2"/>
        <v>1.4430730240046178E-4</v>
      </c>
      <c r="F14">
        <f>SUM($C$3:C14)</f>
        <v>1151</v>
      </c>
      <c r="G14" s="107">
        <f t="shared" si="0"/>
        <v>0.56532416502946958</v>
      </c>
      <c r="H14" s="2">
        <f t="shared" si="3"/>
        <v>524658</v>
      </c>
      <c r="I14" s="107">
        <f t="shared" si="1"/>
        <v>0.99781099220439362</v>
      </c>
    </row>
    <row r="15" spans="2:9" x14ac:dyDescent="0.25">
      <c r="B15">
        <v>12</v>
      </c>
      <c r="C15">
        <v>63</v>
      </c>
      <c r="D15" s="2">
        <v>407519</v>
      </c>
      <c r="E15">
        <f t="shared" si="2"/>
        <v>1.5459401892917876E-4</v>
      </c>
      <c r="F15">
        <f>SUM($C$3:C15)</f>
        <v>1214</v>
      </c>
      <c r="G15" s="107">
        <f t="shared" si="0"/>
        <v>0.59626719056974464</v>
      </c>
      <c r="H15" s="2">
        <f t="shared" si="3"/>
        <v>524595</v>
      </c>
      <c r="I15" s="107">
        <f t="shared" si="1"/>
        <v>0.99769117683417363</v>
      </c>
    </row>
    <row r="16" spans="2:9" x14ac:dyDescent="0.25">
      <c r="B16">
        <v>13</v>
      </c>
      <c r="C16">
        <v>70</v>
      </c>
      <c r="D16" s="2">
        <v>357742</v>
      </c>
      <c r="E16">
        <f t="shared" si="2"/>
        <v>1.9567174108715219E-4</v>
      </c>
      <c r="F16">
        <f>SUM($C$3:C16)</f>
        <v>1284</v>
      </c>
      <c r="G16" s="107">
        <f t="shared" si="0"/>
        <v>0.63064833005893906</v>
      </c>
      <c r="H16" s="2">
        <f t="shared" si="3"/>
        <v>524525</v>
      </c>
      <c r="I16" s="107">
        <f t="shared" si="1"/>
        <v>0.99755804864504027</v>
      </c>
    </row>
    <row r="17" spans="2:9" x14ac:dyDescent="0.25">
      <c r="B17">
        <v>14</v>
      </c>
      <c r="C17">
        <v>55</v>
      </c>
      <c r="D17" s="2">
        <v>314236</v>
      </c>
      <c r="E17">
        <f t="shared" si="2"/>
        <v>1.7502768619763489E-4</v>
      </c>
      <c r="F17">
        <f>SUM($C$3:C17)</f>
        <v>1339</v>
      </c>
      <c r="G17" s="107">
        <f t="shared" si="0"/>
        <v>0.65766208251473479</v>
      </c>
      <c r="H17" s="2">
        <f t="shared" si="3"/>
        <v>524470</v>
      </c>
      <c r="I17" s="107">
        <f t="shared" si="1"/>
        <v>0.99745344792500701</v>
      </c>
    </row>
    <row r="18" spans="2:9" x14ac:dyDescent="0.25">
      <c r="B18">
        <v>15</v>
      </c>
      <c r="C18">
        <v>55</v>
      </c>
      <c r="D18" s="2">
        <v>284118</v>
      </c>
      <c r="E18">
        <f t="shared" si="2"/>
        <v>1.9358154006433946E-4</v>
      </c>
      <c r="F18">
        <f>SUM($C$3:C18)</f>
        <v>1394</v>
      </c>
      <c r="G18" s="107">
        <f t="shared" si="0"/>
        <v>0.68467583497053042</v>
      </c>
      <c r="H18" s="2">
        <f t="shared" si="3"/>
        <v>524415</v>
      </c>
      <c r="I18" s="107">
        <f t="shared" si="1"/>
        <v>0.99734884720497363</v>
      </c>
    </row>
    <row r="19" spans="2:9" x14ac:dyDescent="0.25">
      <c r="B19">
        <v>16</v>
      </c>
      <c r="C19">
        <v>63</v>
      </c>
      <c r="D19" s="2">
        <v>260841</v>
      </c>
      <c r="E19">
        <f t="shared" si="2"/>
        <v>2.4152644714596247E-4</v>
      </c>
      <c r="F19">
        <f>SUM($C$3:C19)</f>
        <v>1457</v>
      </c>
      <c r="G19" s="107">
        <f t="shared" si="0"/>
        <v>0.71561886051080548</v>
      </c>
      <c r="H19" s="2">
        <f t="shared" si="3"/>
        <v>524352</v>
      </c>
      <c r="I19" s="107">
        <f t="shared" si="1"/>
        <v>0.99722903183475364</v>
      </c>
    </row>
    <row r="20" spans="2:9" x14ac:dyDescent="0.25">
      <c r="B20">
        <v>17</v>
      </c>
      <c r="C20">
        <v>66</v>
      </c>
      <c r="D20" s="2">
        <v>251434</v>
      </c>
      <c r="E20">
        <f t="shared" si="2"/>
        <v>2.6249433250872991E-4</v>
      </c>
      <c r="F20">
        <f>SUM($C$3:C20)</f>
        <v>1523</v>
      </c>
      <c r="G20" s="107">
        <f t="shared" si="0"/>
        <v>0.74803536345776034</v>
      </c>
      <c r="H20" s="2">
        <f t="shared" si="3"/>
        <v>524286</v>
      </c>
      <c r="I20" s="107">
        <f t="shared" si="1"/>
        <v>0.9971035109707137</v>
      </c>
    </row>
    <row r="21" spans="2:9" x14ac:dyDescent="0.25">
      <c r="B21">
        <v>18</v>
      </c>
      <c r="C21">
        <v>56</v>
      </c>
      <c r="D21" s="2">
        <v>246543</v>
      </c>
      <c r="E21">
        <f t="shared" si="2"/>
        <v>2.2714090442640838E-4</v>
      </c>
      <c r="F21">
        <f>SUM($C$3:C21)</f>
        <v>1579</v>
      </c>
      <c r="G21" s="107">
        <f t="shared" si="0"/>
        <v>0.77554027504911593</v>
      </c>
      <c r="H21" s="2">
        <f t="shared" si="3"/>
        <v>524230</v>
      </c>
      <c r="I21" s="107">
        <f t="shared" si="1"/>
        <v>0.99699700841940708</v>
      </c>
    </row>
    <row r="22" spans="2:9" x14ac:dyDescent="0.25">
      <c r="B22">
        <v>19</v>
      </c>
      <c r="C22">
        <v>45</v>
      </c>
      <c r="D22" s="2">
        <v>241629</v>
      </c>
      <c r="E22">
        <f t="shared" si="2"/>
        <v>1.8623592366810276E-4</v>
      </c>
      <c r="F22">
        <f>SUM($C$3:C22)</f>
        <v>1624</v>
      </c>
      <c r="G22" s="107">
        <f t="shared" si="0"/>
        <v>0.79764243614931241</v>
      </c>
      <c r="H22" s="2">
        <f t="shared" si="3"/>
        <v>524185</v>
      </c>
      <c r="I22" s="107">
        <f t="shared" si="1"/>
        <v>0.99691142601210703</v>
      </c>
    </row>
    <row r="23" spans="2:9" x14ac:dyDescent="0.25">
      <c r="B23">
        <v>20</v>
      </c>
      <c r="C23">
        <v>45</v>
      </c>
      <c r="D23" s="2">
        <v>233836</v>
      </c>
      <c r="E23">
        <f t="shared" si="2"/>
        <v>1.9244256658512804E-4</v>
      </c>
      <c r="F23">
        <f>SUM($C$3:C23)</f>
        <v>1669</v>
      </c>
      <c r="G23" s="107">
        <f t="shared" si="0"/>
        <v>0.81974459724950888</v>
      </c>
      <c r="H23" s="2">
        <f t="shared" si="3"/>
        <v>524140</v>
      </c>
      <c r="I23" s="107">
        <f t="shared" si="1"/>
        <v>0.99682584360480708</v>
      </c>
    </row>
    <row r="24" spans="2:9" x14ac:dyDescent="0.25">
      <c r="B24">
        <v>21</v>
      </c>
      <c r="C24">
        <v>39</v>
      </c>
      <c r="D24" s="2">
        <v>219808</v>
      </c>
      <c r="E24">
        <f t="shared" si="2"/>
        <v>1.7742757315475323E-4</v>
      </c>
      <c r="F24">
        <f>SUM($C$3:C24)</f>
        <v>1708</v>
      </c>
      <c r="G24" s="107">
        <f t="shared" si="0"/>
        <v>0.83889980353634575</v>
      </c>
      <c r="H24" s="2">
        <f t="shared" si="3"/>
        <v>524101</v>
      </c>
      <c r="I24" s="107">
        <f t="shared" si="1"/>
        <v>0.99675167218514704</v>
      </c>
    </row>
    <row r="25" spans="2:9" x14ac:dyDescent="0.25">
      <c r="B25">
        <v>22</v>
      </c>
      <c r="C25">
        <v>36</v>
      </c>
      <c r="D25" s="2">
        <v>204692</v>
      </c>
      <c r="E25">
        <f t="shared" si="2"/>
        <v>1.7587399605260588E-4</v>
      </c>
      <c r="F25">
        <f>SUM($C$3:C25)</f>
        <v>1744</v>
      </c>
      <c r="G25" s="107">
        <f t="shared" si="0"/>
        <v>0.85658153241650292</v>
      </c>
      <c r="H25" s="2">
        <f t="shared" si="3"/>
        <v>524065</v>
      </c>
      <c r="I25" s="107">
        <f t="shared" si="1"/>
        <v>0.99668320625930706</v>
      </c>
    </row>
    <row r="26" spans="2:9" x14ac:dyDescent="0.25">
      <c r="B26">
        <v>23</v>
      </c>
      <c r="C26">
        <v>28</v>
      </c>
      <c r="D26" s="2">
        <v>190781</v>
      </c>
      <c r="E26">
        <f t="shared" si="2"/>
        <v>1.4676513908617734E-4</v>
      </c>
      <c r="F26">
        <f>SUM($C$3:C26)</f>
        <v>1772</v>
      </c>
      <c r="G26" s="107">
        <f t="shared" si="0"/>
        <v>0.87033398821218078</v>
      </c>
      <c r="H26" s="2">
        <f t="shared" si="3"/>
        <v>524037</v>
      </c>
      <c r="I26" s="107">
        <f t="shared" si="1"/>
        <v>0.99662995498365381</v>
      </c>
    </row>
    <row r="27" spans="2:9" x14ac:dyDescent="0.25">
      <c r="B27">
        <v>24</v>
      </c>
      <c r="C27">
        <v>24</v>
      </c>
      <c r="D27" s="2">
        <v>174029</v>
      </c>
      <c r="E27">
        <f t="shared" si="2"/>
        <v>1.3790804980779066E-4</v>
      </c>
      <c r="F27">
        <f>SUM($C$3:C27)</f>
        <v>1796</v>
      </c>
      <c r="G27" s="107">
        <f t="shared" si="0"/>
        <v>0.88212180746561886</v>
      </c>
      <c r="H27" s="2">
        <f t="shared" si="3"/>
        <v>524013</v>
      </c>
      <c r="I27" s="107">
        <f t="shared" si="1"/>
        <v>0.99658431103309375</v>
      </c>
    </row>
    <row r="28" spans="2:9" x14ac:dyDescent="0.25">
      <c r="B28">
        <v>25</v>
      </c>
      <c r="C28">
        <v>20</v>
      </c>
      <c r="D28" s="2">
        <v>155989</v>
      </c>
      <c r="E28">
        <f t="shared" si="2"/>
        <v>1.2821416894781042E-4</v>
      </c>
      <c r="F28">
        <f>SUM($C$3:C28)</f>
        <v>1816</v>
      </c>
      <c r="G28" s="107">
        <f t="shared" si="0"/>
        <v>0.89194499017681728</v>
      </c>
      <c r="H28" s="2">
        <f t="shared" si="3"/>
        <v>523993</v>
      </c>
      <c r="I28" s="107">
        <f t="shared" si="1"/>
        <v>0.99654627440762711</v>
      </c>
    </row>
    <row r="29" spans="2:9" x14ac:dyDescent="0.25">
      <c r="B29">
        <v>26</v>
      </c>
      <c r="C29">
        <v>34</v>
      </c>
      <c r="D29" s="2">
        <v>139089</v>
      </c>
      <c r="E29">
        <f t="shared" si="2"/>
        <v>2.4444779961032144E-4</v>
      </c>
      <c r="F29">
        <f>SUM($C$3:C29)</f>
        <v>1850</v>
      </c>
      <c r="G29" s="107">
        <f t="shared" si="0"/>
        <v>0.90864440078585462</v>
      </c>
      <c r="H29" s="2">
        <f t="shared" si="3"/>
        <v>523959</v>
      </c>
      <c r="I29" s="107">
        <f t="shared" si="1"/>
        <v>0.99648161214433373</v>
      </c>
    </row>
    <row r="30" spans="2:9" x14ac:dyDescent="0.25">
      <c r="B30">
        <v>27</v>
      </c>
      <c r="C30">
        <v>26</v>
      </c>
      <c r="D30" s="2">
        <v>124622</v>
      </c>
      <c r="E30">
        <f t="shared" si="2"/>
        <v>2.0863089984111954E-4</v>
      </c>
      <c r="F30">
        <f>SUM($C$3:C30)</f>
        <v>1876</v>
      </c>
      <c r="G30" s="107">
        <f t="shared" si="0"/>
        <v>0.92141453831041253</v>
      </c>
      <c r="H30" s="2">
        <f t="shared" si="3"/>
        <v>523933</v>
      </c>
      <c r="I30" s="107">
        <f t="shared" si="1"/>
        <v>0.99643216453122707</v>
      </c>
    </row>
    <row r="31" spans="2:9" x14ac:dyDescent="0.25">
      <c r="B31">
        <v>28</v>
      </c>
      <c r="C31">
        <v>23</v>
      </c>
      <c r="D31" s="2">
        <v>110943</v>
      </c>
      <c r="E31">
        <f t="shared" si="2"/>
        <v>2.0731366557601651E-4</v>
      </c>
      <c r="F31">
        <f>SUM($C$3:C31)</f>
        <v>1899</v>
      </c>
      <c r="G31" s="107">
        <f t="shared" si="0"/>
        <v>0.93271119842829076</v>
      </c>
      <c r="H31" s="2">
        <f t="shared" si="3"/>
        <v>523910</v>
      </c>
      <c r="I31" s="107">
        <f t="shared" si="1"/>
        <v>0.99638842241194048</v>
      </c>
    </row>
    <row r="32" spans="2:9" x14ac:dyDescent="0.25">
      <c r="B32">
        <v>29</v>
      </c>
      <c r="C32">
        <v>21</v>
      </c>
      <c r="D32" s="2">
        <v>106628</v>
      </c>
      <c r="E32">
        <f t="shared" si="2"/>
        <v>1.9694639306748696E-4</v>
      </c>
      <c r="F32">
        <f>SUM($C$3:C32)</f>
        <v>1920</v>
      </c>
      <c r="G32" s="107">
        <f t="shared" si="0"/>
        <v>0.94302554027504915</v>
      </c>
      <c r="H32" s="2">
        <f t="shared" si="3"/>
        <v>523889</v>
      </c>
      <c r="I32" s="107">
        <f t="shared" si="1"/>
        <v>0.99634848395520048</v>
      </c>
    </row>
    <row r="33" spans="2:9" x14ac:dyDescent="0.25">
      <c r="B33">
        <v>30</v>
      </c>
      <c r="C33">
        <v>13</v>
      </c>
      <c r="D33" s="2">
        <v>104447</v>
      </c>
      <c r="E33">
        <f t="shared" si="2"/>
        <v>1.244650396851992E-4</v>
      </c>
      <c r="F33">
        <f>SUM($C$3:C33)</f>
        <v>1933</v>
      </c>
      <c r="G33" s="107">
        <f t="shared" si="0"/>
        <v>0.9494106090373281</v>
      </c>
      <c r="H33" s="2">
        <f t="shared" si="3"/>
        <v>523876</v>
      </c>
      <c r="I33" s="107">
        <f t="shared" si="1"/>
        <v>0.9963237601486471</v>
      </c>
    </row>
    <row r="34" spans="2:9" x14ac:dyDescent="0.25">
      <c r="B34">
        <v>31</v>
      </c>
      <c r="C34">
        <v>12</v>
      </c>
      <c r="D34" s="2">
        <v>102552</v>
      </c>
      <c r="E34">
        <f t="shared" si="2"/>
        <v>1.1701380762930026E-4</v>
      </c>
      <c r="F34">
        <f>SUM($C$3:C34)</f>
        <v>1945</v>
      </c>
      <c r="G34" s="107">
        <f t="shared" si="0"/>
        <v>0.9553045186640472</v>
      </c>
      <c r="H34" s="2">
        <f t="shared" si="3"/>
        <v>523864</v>
      </c>
      <c r="I34" s="107">
        <f t="shared" si="1"/>
        <v>0.99630093817336718</v>
      </c>
    </row>
    <row r="35" spans="2:9" x14ac:dyDescent="0.25">
      <c r="B35">
        <v>32</v>
      </c>
      <c r="C35">
        <v>7</v>
      </c>
      <c r="D35" s="2">
        <v>99672</v>
      </c>
      <c r="E35">
        <f t="shared" si="2"/>
        <v>7.0230355566257329E-5</v>
      </c>
      <c r="F35">
        <f>SUM($C$3:C35)</f>
        <v>1952</v>
      </c>
      <c r="G35" s="107">
        <f t="shared" si="0"/>
        <v>0.95874263261296655</v>
      </c>
      <c r="H35" s="2">
        <f t="shared" si="3"/>
        <v>523857</v>
      </c>
      <c r="I35" s="107">
        <f t="shared" si="1"/>
        <v>0.99628762535445381</v>
      </c>
    </row>
    <row r="36" spans="2:9" x14ac:dyDescent="0.25">
      <c r="B36">
        <v>33</v>
      </c>
      <c r="C36">
        <v>5</v>
      </c>
      <c r="D36" s="2">
        <v>91583</v>
      </c>
      <c r="E36">
        <f t="shared" si="2"/>
        <v>5.4595285151174342E-5</v>
      </c>
      <c r="F36">
        <f>SUM($C$3:C36)</f>
        <v>1957</v>
      </c>
      <c r="G36" s="107">
        <f t="shared" si="0"/>
        <v>0.96119842829076618</v>
      </c>
      <c r="H36" s="2">
        <f t="shared" si="3"/>
        <v>523852</v>
      </c>
      <c r="I36" s="107">
        <f t="shared" si="1"/>
        <v>0.99627811619808715</v>
      </c>
    </row>
    <row r="37" spans="2:9" x14ac:dyDescent="0.25">
      <c r="B37">
        <v>34</v>
      </c>
      <c r="C37">
        <v>8</v>
      </c>
      <c r="D37" s="2">
        <v>83919</v>
      </c>
      <c r="E37">
        <f t="shared" si="2"/>
        <v>9.5330020615116965E-5</v>
      </c>
      <c r="F37">
        <f>SUM($C$3:C37)</f>
        <v>1965</v>
      </c>
      <c r="G37" s="107">
        <f t="shared" si="0"/>
        <v>0.96512770137524562</v>
      </c>
      <c r="H37" s="2">
        <f t="shared" si="3"/>
        <v>523844</v>
      </c>
      <c r="I37" s="107">
        <f t="shared" si="1"/>
        <v>0.99626290154790043</v>
      </c>
    </row>
    <row r="38" spans="2:9" x14ac:dyDescent="0.25">
      <c r="B38">
        <v>35</v>
      </c>
      <c r="C38">
        <v>11</v>
      </c>
      <c r="D38" s="2">
        <v>74335</v>
      </c>
      <c r="E38">
        <f t="shared" si="2"/>
        <v>1.4797874487119123E-4</v>
      </c>
      <c r="F38">
        <f>SUM($C$3:C38)</f>
        <v>1976</v>
      </c>
      <c r="G38" s="107">
        <f t="shared" si="0"/>
        <v>0.97053045186640474</v>
      </c>
      <c r="H38" s="2">
        <f t="shared" si="3"/>
        <v>523833</v>
      </c>
      <c r="I38" s="107">
        <f t="shared" si="1"/>
        <v>0.99624198140389386</v>
      </c>
    </row>
    <row r="39" spans="2:9" x14ac:dyDescent="0.25">
      <c r="B39">
        <v>36</v>
      </c>
      <c r="C39">
        <v>8</v>
      </c>
      <c r="D39" s="2">
        <v>57442</v>
      </c>
      <c r="E39">
        <f t="shared" si="2"/>
        <v>1.392709167508095E-4</v>
      </c>
      <c r="F39">
        <f>SUM($C$3:C39)</f>
        <v>1984</v>
      </c>
      <c r="G39" s="107">
        <f t="shared" si="0"/>
        <v>0.97445972495088407</v>
      </c>
      <c r="H39" s="2">
        <f t="shared" si="3"/>
        <v>523825</v>
      </c>
      <c r="I39" s="107">
        <f t="shared" si="1"/>
        <v>0.99622676675370714</v>
      </c>
    </row>
    <row r="40" spans="2:9" x14ac:dyDescent="0.25">
      <c r="B40">
        <v>37</v>
      </c>
      <c r="C40">
        <v>8</v>
      </c>
      <c r="D40" s="2">
        <v>43944</v>
      </c>
      <c r="E40">
        <f t="shared" si="2"/>
        <v>1.8204988166757691E-4</v>
      </c>
      <c r="F40">
        <f>SUM($C$3:C40)</f>
        <v>1992</v>
      </c>
      <c r="G40" s="107">
        <f t="shared" si="0"/>
        <v>0.9783889980353635</v>
      </c>
      <c r="H40" s="2">
        <f t="shared" si="3"/>
        <v>523817</v>
      </c>
      <c r="I40" s="107">
        <f t="shared" si="1"/>
        <v>0.99621155210352053</v>
      </c>
    </row>
    <row r="41" spans="2:9" x14ac:dyDescent="0.25">
      <c r="B41">
        <v>38</v>
      </c>
      <c r="C41">
        <v>5</v>
      </c>
      <c r="D41" s="2">
        <v>32683</v>
      </c>
      <c r="E41">
        <f t="shared" si="2"/>
        <v>1.5298473212373406E-4</v>
      </c>
      <c r="F41">
        <f>SUM($C$3:C41)</f>
        <v>1997</v>
      </c>
      <c r="G41" s="107">
        <f t="shared" si="0"/>
        <v>0.98084479371316302</v>
      </c>
      <c r="H41" s="2">
        <f t="shared" si="3"/>
        <v>523812</v>
      </c>
      <c r="I41" s="107">
        <f t="shared" si="1"/>
        <v>0.99620204294715387</v>
      </c>
    </row>
    <row r="42" spans="2:9" x14ac:dyDescent="0.25">
      <c r="B42">
        <v>39</v>
      </c>
      <c r="C42">
        <v>7</v>
      </c>
      <c r="D42" s="2">
        <v>26385</v>
      </c>
      <c r="E42">
        <f t="shared" si="2"/>
        <v>2.6530225506916807E-4</v>
      </c>
      <c r="F42">
        <f>SUM($C$3:C42)</f>
        <v>2004</v>
      </c>
      <c r="G42" s="107">
        <f t="shared" si="0"/>
        <v>0.98428290766208248</v>
      </c>
      <c r="H42" s="2">
        <f t="shared" si="3"/>
        <v>523805</v>
      </c>
      <c r="I42" s="107">
        <f t="shared" si="1"/>
        <v>0.9961887301282405</v>
      </c>
    </row>
    <row r="43" spans="2:9" x14ac:dyDescent="0.25">
      <c r="B43">
        <v>40</v>
      </c>
      <c r="C43">
        <v>10</v>
      </c>
      <c r="D43" s="2">
        <v>24764</v>
      </c>
      <c r="E43">
        <f t="shared" si="2"/>
        <v>4.0381198513971895E-4</v>
      </c>
      <c r="F43">
        <f>SUM($C$3:C43)</f>
        <v>2014</v>
      </c>
      <c r="G43" s="107">
        <f t="shared" si="0"/>
        <v>0.98919449901768175</v>
      </c>
      <c r="H43" s="2">
        <f t="shared" si="3"/>
        <v>523795</v>
      </c>
      <c r="I43" s="107">
        <f t="shared" si="1"/>
        <v>0.99616971181550718</v>
      </c>
    </row>
    <row r="44" spans="2:9" x14ac:dyDescent="0.25">
      <c r="B44">
        <v>41</v>
      </c>
      <c r="C44">
        <v>5</v>
      </c>
      <c r="D44" s="2">
        <v>24183</v>
      </c>
      <c r="E44">
        <f t="shared" si="2"/>
        <v>2.067568126369764E-4</v>
      </c>
      <c r="F44">
        <f>SUM($C$3:C44)</f>
        <v>2019</v>
      </c>
      <c r="G44" s="107">
        <f t="shared" si="0"/>
        <v>0.99165029469548138</v>
      </c>
      <c r="H44" s="2">
        <f t="shared" si="3"/>
        <v>523790</v>
      </c>
      <c r="I44" s="107">
        <f t="shared" si="1"/>
        <v>0.99616020265914051</v>
      </c>
    </row>
    <row r="45" spans="2:9" x14ac:dyDescent="0.25">
      <c r="B45">
        <v>42</v>
      </c>
      <c r="C45">
        <v>3</v>
      </c>
      <c r="D45" s="2">
        <v>23863</v>
      </c>
      <c r="E45">
        <f t="shared" si="2"/>
        <v>1.2571763818463731E-4</v>
      </c>
      <c r="F45">
        <f>SUM($C$3:C45)</f>
        <v>2022</v>
      </c>
      <c r="G45" s="107">
        <f t="shared" si="0"/>
        <v>0.99312377210216107</v>
      </c>
      <c r="H45" s="2">
        <f t="shared" si="3"/>
        <v>523787</v>
      </c>
      <c r="I45" s="107">
        <f t="shared" si="1"/>
        <v>0.99615449716532045</v>
      </c>
    </row>
    <row r="46" spans="2:9" x14ac:dyDescent="0.25">
      <c r="B46">
        <v>43</v>
      </c>
      <c r="C46">
        <v>6</v>
      </c>
      <c r="D46" s="2">
        <v>23602</v>
      </c>
      <c r="E46">
        <f t="shared" si="2"/>
        <v>2.5421574442843829E-4</v>
      </c>
      <c r="F46">
        <f>SUM($C$3:C46)</f>
        <v>2028</v>
      </c>
      <c r="G46" s="107">
        <f t="shared" si="0"/>
        <v>0.99607072691552068</v>
      </c>
      <c r="H46" s="2">
        <f t="shared" si="3"/>
        <v>523781</v>
      </c>
      <c r="I46" s="107">
        <f t="shared" si="1"/>
        <v>0.99614308617768044</v>
      </c>
    </row>
    <row r="47" spans="2:9" x14ac:dyDescent="0.25">
      <c r="B47">
        <v>44</v>
      </c>
      <c r="C47">
        <v>2</v>
      </c>
      <c r="D47" s="2">
        <v>22680</v>
      </c>
      <c r="E47">
        <f t="shared" si="2"/>
        <v>8.8183421516754856E-5</v>
      </c>
      <c r="F47">
        <f>SUM($C$3:C47)</f>
        <v>2030</v>
      </c>
      <c r="G47" s="107">
        <f t="shared" si="0"/>
        <v>0.99705304518664051</v>
      </c>
      <c r="H47" s="2">
        <f t="shared" si="3"/>
        <v>523779</v>
      </c>
      <c r="I47" s="107">
        <f t="shared" si="1"/>
        <v>0.99613928251513384</v>
      </c>
    </row>
    <row r="48" spans="2:9" x14ac:dyDescent="0.25">
      <c r="B48">
        <v>45</v>
      </c>
      <c r="C48">
        <v>2</v>
      </c>
      <c r="D48" s="2">
        <v>21045</v>
      </c>
      <c r="E48">
        <f t="shared" si="2"/>
        <v>9.5034449988120698E-5</v>
      </c>
      <c r="F48">
        <f>SUM($C$3:C48)</f>
        <v>2032</v>
      </c>
      <c r="G48" s="107">
        <f t="shared" si="0"/>
        <v>0.99803536345776034</v>
      </c>
      <c r="H48" s="2">
        <f t="shared" si="3"/>
        <v>523777</v>
      </c>
      <c r="I48" s="107">
        <f t="shared" si="1"/>
        <v>0.99613547885258713</v>
      </c>
    </row>
    <row r="49" spans="2:9" x14ac:dyDescent="0.25">
      <c r="B49">
        <v>46</v>
      </c>
      <c r="D49" s="2">
        <v>19654</v>
      </c>
      <c r="E49">
        <f t="shared" si="2"/>
        <v>0</v>
      </c>
      <c r="F49">
        <f>SUM($C$3:C49)</f>
        <v>2032</v>
      </c>
      <c r="G49" s="107">
        <f t="shared" si="0"/>
        <v>0.99803536345776034</v>
      </c>
      <c r="H49" s="2">
        <f t="shared" si="3"/>
        <v>523777</v>
      </c>
      <c r="I49" s="107">
        <f t="shared" si="1"/>
        <v>0.99613547885258713</v>
      </c>
    </row>
    <row r="50" spans="2:9" x14ac:dyDescent="0.25">
      <c r="B50">
        <v>47</v>
      </c>
      <c r="C50">
        <v>1</v>
      </c>
      <c r="D50" s="2">
        <v>17740</v>
      </c>
      <c r="E50">
        <f t="shared" si="2"/>
        <v>5.6369785794813979E-5</v>
      </c>
      <c r="F50">
        <f>SUM($C$3:C50)</f>
        <v>2033</v>
      </c>
      <c r="G50" s="107">
        <f t="shared" si="0"/>
        <v>0.9985265225933202</v>
      </c>
      <c r="H50" s="2">
        <f t="shared" si="3"/>
        <v>523776</v>
      </c>
      <c r="I50" s="107">
        <f t="shared" si="1"/>
        <v>0.99613357702131378</v>
      </c>
    </row>
    <row r="51" spans="2:9" x14ac:dyDescent="0.25">
      <c r="B51">
        <v>48</v>
      </c>
      <c r="C51">
        <v>1</v>
      </c>
      <c r="D51" s="2">
        <v>15956</v>
      </c>
      <c r="E51">
        <f t="shared" si="2"/>
        <v>6.2672348959639002E-5</v>
      </c>
      <c r="F51">
        <f>SUM($C$3:C51)</f>
        <v>2034</v>
      </c>
      <c r="G51" s="107">
        <f t="shared" si="0"/>
        <v>0.99901768172888017</v>
      </c>
      <c r="H51" s="2">
        <f t="shared" si="3"/>
        <v>523775</v>
      </c>
      <c r="I51" s="107">
        <f t="shared" si="1"/>
        <v>0.99613167519004053</v>
      </c>
    </row>
    <row r="52" spans="2:9" x14ac:dyDescent="0.25">
      <c r="B52">
        <v>49</v>
      </c>
      <c r="D52" s="2">
        <v>14222</v>
      </c>
      <c r="E52">
        <f t="shared" si="2"/>
        <v>0</v>
      </c>
      <c r="F52">
        <f>SUM($C$3:C52)</f>
        <v>2034</v>
      </c>
      <c r="G52" s="107">
        <f t="shared" si="0"/>
        <v>0.99901768172888017</v>
      </c>
      <c r="H52" s="2">
        <f>$D$3-F52</f>
        <v>523775</v>
      </c>
      <c r="I52" s="107">
        <f t="shared" si="1"/>
        <v>0.99613167519004053</v>
      </c>
    </row>
    <row r="53" spans="2:9" x14ac:dyDescent="0.25">
      <c r="B53">
        <v>50</v>
      </c>
      <c r="D53" s="2">
        <v>12070</v>
      </c>
      <c r="E53">
        <f t="shared" si="2"/>
        <v>0</v>
      </c>
      <c r="F53">
        <f>SUM($C$3:C53)</f>
        <v>2034</v>
      </c>
      <c r="G53" s="107">
        <f t="shared" si="0"/>
        <v>0.99901768172888017</v>
      </c>
      <c r="H53" s="2">
        <f t="shared" ref="H53:H67" si="4">$D$3-F53</f>
        <v>523775</v>
      </c>
      <c r="I53" s="107">
        <f t="shared" si="1"/>
        <v>0.99613167519004053</v>
      </c>
    </row>
    <row r="54" spans="2:9" x14ac:dyDescent="0.25">
      <c r="B54">
        <v>51</v>
      </c>
      <c r="C54">
        <v>1</v>
      </c>
      <c r="D54" s="2">
        <v>7870</v>
      </c>
      <c r="E54">
        <f t="shared" si="2"/>
        <v>1.2706480304955527E-4</v>
      </c>
      <c r="F54">
        <f>SUM($C$3:C54)</f>
        <v>2035</v>
      </c>
      <c r="G54" s="107">
        <f t="shared" si="0"/>
        <v>0.99950884086444003</v>
      </c>
      <c r="H54" s="2">
        <f t="shared" si="4"/>
        <v>523774</v>
      </c>
      <c r="I54" s="107">
        <f t="shared" si="1"/>
        <v>0.99612977335876718</v>
      </c>
    </row>
    <row r="55" spans="2:9" x14ac:dyDescent="0.25">
      <c r="B55">
        <v>52</v>
      </c>
      <c r="C55">
        <v>1</v>
      </c>
      <c r="D55" s="2">
        <v>3702</v>
      </c>
      <c r="E55">
        <f t="shared" si="2"/>
        <v>2.7012425715829282E-4</v>
      </c>
      <c r="F55">
        <f>SUM($C$3:C55)</f>
        <v>2036</v>
      </c>
      <c r="G55" s="107">
        <f t="shared" si="0"/>
        <v>1</v>
      </c>
      <c r="H55" s="2">
        <f t="shared" si="4"/>
        <v>523773</v>
      </c>
      <c r="I55" s="107">
        <f t="shared" si="1"/>
        <v>0.99612787152749382</v>
      </c>
    </row>
    <row r="56" spans="2:9" x14ac:dyDescent="0.25">
      <c r="B56">
        <v>53</v>
      </c>
      <c r="D56" s="2">
        <v>2032</v>
      </c>
      <c r="E56">
        <f t="shared" si="2"/>
        <v>0</v>
      </c>
      <c r="F56">
        <f>SUM($C$3:C56)</f>
        <v>2036</v>
      </c>
      <c r="G56" s="107">
        <f t="shared" si="0"/>
        <v>1</v>
      </c>
      <c r="H56" s="2">
        <f t="shared" si="4"/>
        <v>523773</v>
      </c>
      <c r="I56" s="107">
        <f t="shared" si="1"/>
        <v>0.99612787152749382</v>
      </c>
    </row>
    <row r="57" spans="2:9" x14ac:dyDescent="0.25">
      <c r="B57">
        <v>54</v>
      </c>
      <c r="D57" s="2">
        <v>1837</v>
      </c>
      <c r="E57">
        <f t="shared" si="2"/>
        <v>0</v>
      </c>
      <c r="F57">
        <f>SUM($C$3:C57)</f>
        <v>2036</v>
      </c>
      <c r="G57" s="107">
        <f t="shared" si="0"/>
        <v>1</v>
      </c>
      <c r="H57" s="2">
        <f t="shared" si="4"/>
        <v>523773</v>
      </c>
      <c r="I57" s="107">
        <f t="shared" si="1"/>
        <v>0.99612787152749382</v>
      </c>
    </row>
    <row r="58" spans="2:9" x14ac:dyDescent="0.25">
      <c r="B58">
        <v>55</v>
      </c>
      <c r="D58" s="2">
        <v>1693</v>
      </c>
      <c r="E58">
        <f t="shared" si="2"/>
        <v>0</v>
      </c>
      <c r="F58">
        <f>SUM($C$3:C58)</f>
        <v>2036</v>
      </c>
      <c r="G58" s="107">
        <f t="shared" si="0"/>
        <v>1</v>
      </c>
      <c r="H58" s="2">
        <f t="shared" si="4"/>
        <v>523773</v>
      </c>
      <c r="I58" s="107">
        <f t="shared" si="1"/>
        <v>0.99612787152749382</v>
      </c>
    </row>
    <row r="59" spans="2:9" x14ac:dyDescent="0.25">
      <c r="B59">
        <v>56</v>
      </c>
      <c r="D59" s="2">
        <v>1670</v>
      </c>
      <c r="E59">
        <f t="shared" si="2"/>
        <v>0</v>
      </c>
      <c r="F59">
        <f>SUM($C$3:C59)</f>
        <v>2036</v>
      </c>
      <c r="G59" s="107">
        <f t="shared" si="0"/>
        <v>1</v>
      </c>
      <c r="H59" s="2">
        <f t="shared" si="4"/>
        <v>523773</v>
      </c>
      <c r="I59" s="107">
        <f t="shared" si="1"/>
        <v>0.99612787152749382</v>
      </c>
    </row>
    <row r="60" spans="2:9" x14ac:dyDescent="0.25">
      <c r="B60">
        <v>57</v>
      </c>
      <c r="D60" s="2">
        <v>1631</v>
      </c>
      <c r="E60">
        <f t="shared" si="2"/>
        <v>0</v>
      </c>
      <c r="F60">
        <f>SUM($C$3:C60)</f>
        <v>2036</v>
      </c>
      <c r="G60" s="107">
        <f t="shared" si="0"/>
        <v>1</v>
      </c>
      <c r="H60" s="2">
        <f t="shared" si="4"/>
        <v>523773</v>
      </c>
      <c r="I60" s="107">
        <f t="shared" si="1"/>
        <v>0.99612787152749382</v>
      </c>
    </row>
    <row r="61" spans="2:9" x14ac:dyDescent="0.25">
      <c r="B61">
        <v>58</v>
      </c>
      <c r="D61" s="2">
        <v>1584</v>
      </c>
      <c r="E61">
        <f t="shared" si="2"/>
        <v>0</v>
      </c>
      <c r="F61">
        <f>SUM($C$3:C61)</f>
        <v>2036</v>
      </c>
      <c r="G61" s="107">
        <f t="shared" si="0"/>
        <v>1</v>
      </c>
      <c r="H61" s="2">
        <f t="shared" si="4"/>
        <v>523773</v>
      </c>
      <c r="I61" s="107">
        <f t="shared" si="1"/>
        <v>0.99612787152749382</v>
      </c>
    </row>
    <row r="62" spans="2:9" x14ac:dyDescent="0.25">
      <c r="B62">
        <v>59</v>
      </c>
      <c r="D62" s="2">
        <v>1545</v>
      </c>
      <c r="E62">
        <f t="shared" si="2"/>
        <v>0</v>
      </c>
      <c r="F62">
        <f>SUM($C$3:C62)</f>
        <v>2036</v>
      </c>
      <c r="G62" s="107">
        <f t="shared" si="0"/>
        <v>1</v>
      </c>
      <c r="H62" s="2">
        <f t="shared" si="4"/>
        <v>523773</v>
      </c>
      <c r="I62" s="107">
        <f t="shared" si="1"/>
        <v>0.99612787152749382</v>
      </c>
    </row>
    <row r="63" spans="2:9" x14ac:dyDescent="0.25">
      <c r="B63">
        <v>60</v>
      </c>
      <c r="D63" s="2">
        <v>1473</v>
      </c>
      <c r="E63">
        <f t="shared" si="2"/>
        <v>0</v>
      </c>
      <c r="F63">
        <f>SUM($C$3:C63)</f>
        <v>2036</v>
      </c>
      <c r="G63" s="107">
        <f t="shared" si="0"/>
        <v>1</v>
      </c>
      <c r="H63" s="2">
        <f t="shared" si="4"/>
        <v>523773</v>
      </c>
      <c r="I63" s="107">
        <f t="shared" si="1"/>
        <v>0.99612787152749382</v>
      </c>
    </row>
    <row r="64" spans="2:9" x14ac:dyDescent="0.25">
      <c r="B64">
        <v>61</v>
      </c>
      <c r="F64">
        <f>SUM($C$3:C64)</f>
        <v>2036</v>
      </c>
      <c r="G64" s="107">
        <f t="shared" si="0"/>
        <v>1</v>
      </c>
      <c r="H64" s="2">
        <f t="shared" si="4"/>
        <v>523773</v>
      </c>
      <c r="I64" s="107">
        <f t="shared" si="1"/>
        <v>0.99612787152749382</v>
      </c>
    </row>
    <row r="65" spans="2:9" x14ac:dyDescent="0.25">
      <c r="B65">
        <v>62</v>
      </c>
      <c r="F65">
        <f>SUM($C$3:C65)</f>
        <v>2036</v>
      </c>
      <c r="G65" s="107">
        <f t="shared" si="0"/>
        <v>1</v>
      </c>
      <c r="H65" s="2">
        <f t="shared" si="4"/>
        <v>523773</v>
      </c>
      <c r="I65" s="107">
        <f t="shared" si="1"/>
        <v>0.99612787152749382</v>
      </c>
    </row>
    <row r="66" spans="2:9" x14ac:dyDescent="0.25">
      <c r="B66">
        <v>63</v>
      </c>
      <c r="F66">
        <f>SUM($C$3:C66)</f>
        <v>2036</v>
      </c>
      <c r="G66" s="107">
        <f t="shared" si="0"/>
        <v>1</v>
      </c>
      <c r="H66" s="2">
        <f t="shared" si="4"/>
        <v>523773</v>
      </c>
      <c r="I66" s="107">
        <f t="shared" si="1"/>
        <v>0.99612787152749382</v>
      </c>
    </row>
    <row r="67" spans="2:9" x14ac:dyDescent="0.25">
      <c r="B67">
        <v>64</v>
      </c>
      <c r="D67" s="2">
        <v>1172</v>
      </c>
      <c r="E67">
        <f>C67/D67</f>
        <v>0</v>
      </c>
      <c r="F67">
        <f>SUM($C$3:C67)</f>
        <v>2036</v>
      </c>
      <c r="G67" s="107">
        <f t="shared" ref="G67" si="5">F67/$F$67</f>
        <v>1</v>
      </c>
      <c r="H67" s="2">
        <f t="shared" si="4"/>
        <v>523773</v>
      </c>
      <c r="I67" s="107">
        <f t="shared" si="1"/>
        <v>0.99612787152749382</v>
      </c>
    </row>
  </sheetData>
  <pageMargins left="0.7" right="0.7" top="0.75" bottom="0.75" header="0.3" footer="0.3"/>
  <pageSetup orientation="portrait" horizontalDpi="1200" verticalDpi="1200" r:id="rId1"/>
  <headerFooter>
    <oddHeader>&amp;R&amp;F</oddHeader>
    <oddFooter xml:space="preserve">&amp;C_x000D_&amp;1#&amp;"Calibri"&amp;10&amp;K000000 Internal 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CDC4-84B7-415F-B7BA-C4A47C319116}">
  <dimension ref="A1:E19"/>
  <sheetViews>
    <sheetView tabSelected="1" workbookViewId="0"/>
  </sheetViews>
  <sheetFormatPr defaultRowHeight="15" x14ac:dyDescent="0.25"/>
  <cols>
    <col min="1" max="1" width="16.42578125" bestFit="1" customWidth="1"/>
    <col min="2" max="2" width="17.85546875" bestFit="1" customWidth="1"/>
    <col min="3" max="3" width="22.28515625" bestFit="1" customWidth="1"/>
    <col min="4" max="4" width="15" bestFit="1" customWidth="1"/>
    <col min="5" max="5" width="9.7109375" bestFit="1" customWidth="1"/>
    <col min="6" max="6" width="11.28515625" bestFit="1" customWidth="1"/>
  </cols>
  <sheetData>
    <row r="1" spans="1:5" ht="15.75" x14ac:dyDescent="0.25">
      <c r="A1" s="240" t="s">
        <v>91</v>
      </c>
    </row>
    <row r="2" spans="1:5" x14ac:dyDescent="0.25">
      <c r="A2" t="s">
        <v>108</v>
      </c>
      <c r="B2" s="105" t="s">
        <v>92</v>
      </c>
      <c r="C2" s="105" t="s">
        <v>93</v>
      </c>
      <c r="D2" t="s">
        <v>94</v>
      </c>
      <c r="E2" t="s">
        <v>95</v>
      </c>
    </row>
    <row r="3" spans="1:5" x14ac:dyDescent="0.25">
      <c r="A3">
        <v>1</v>
      </c>
      <c r="B3" s="106" t="s">
        <v>22</v>
      </c>
      <c r="C3">
        <v>9841</v>
      </c>
      <c r="D3">
        <f>SUM($C$3:C3)</f>
        <v>9841</v>
      </c>
      <c r="E3" s="107">
        <f>D3/$D$13</f>
        <v>0.40393219225875304</v>
      </c>
    </row>
    <row r="4" spans="1:5" x14ac:dyDescent="0.25">
      <c r="A4">
        <v>2</v>
      </c>
      <c r="B4" s="106" t="s">
        <v>26</v>
      </c>
      <c r="C4">
        <v>5149</v>
      </c>
      <c r="D4">
        <f>SUM($C$3:C4)</f>
        <v>14990</v>
      </c>
      <c r="E4" s="107">
        <f t="shared" ref="E4:E13" si="0">D4/$D$13</f>
        <v>0.61527726470467514</v>
      </c>
    </row>
    <row r="5" spans="1:5" x14ac:dyDescent="0.25">
      <c r="A5">
        <v>3</v>
      </c>
      <c r="B5" s="106" t="s">
        <v>32</v>
      </c>
      <c r="C5">
        <v>2299</v>
      </c>
      <c r="D5">
        <f>SUM($C$3:C5)</f>
        <v>17289</v>
      </c>
      <c r="E5" s="107">
        <f t="shared" si="0"/>
        <v>0.70964166974510523</v>
      </c>
    </row>
    <row r="6" spans="1:5" x14ac:dyDescent="0.25">
      <c r="A6">
        <v>4</v>
      </c>
      <c r="B6" s="106" t="s">
        <v>34</v>
      </c>
      <c r="C6">
        <v>2082</v>
      </c>
      <c r="D6">
        <f>SUM($C$3:C6)</f>
        <v>19371</v>
      </c>
      <c r="E6" s="107">
        <f t="shared" si="0"/>
        <v>0.79509912572343311</v>
      </c>
    </row>
    <row r="7" spans="1:5" x14ac:dyDescent="0.25">
      <c r="A7">
        <v>5</v>
      </c>
      <c r="B7" s="106" t="s">
        <v>87</v>
      </c>
      <c r="C7">
        <v>1703</v>
      </c>
      <c r="D7">
        <f>SUM($C$3:C7)</f>
        <v>21074</v>
      </c>
      <c r="E7" s="107">
        <f t="shared" si="0"/>
        <v>0.86500020522924104</v>
      </c>
    </row>
    <row r="8" spans="1:5" x14ac:dyDescent="0.25">
      <c r="A8">
        <v>6</v>
      </c>
      <c r="B8" s="106" t="s">
        <v>88</v>
      </c>
      <c r="C8">
        <v>1379</v>
      </c>
      <c r="D8">
        <f>SUM($C$3:C8)</f>
        <v>22453</v>
      </c>
      <c r="E8" s="107">
        <f t="shared" si="0"/>
        <v>0.92160242991421415</v>
      </c>
    </row>
    <row r="9" spans="1:5" x14ac:dyDescent="0.25">
      <c r="A9">
        <v>7</v>
      </c>
      <c r="B9" s="106" t="s">
        <v>89</v>
      </c>
      <c r="C9">
        <v>623</v>
      </c>
      <c r="D9">
        <f>SUM($C$3:C9)</f>
        <v>23076</v>
      </c>
      <c r="E9" s="107">
        <f t="shared" si="0"/>
        <v>0.94717399335057262</v>
      </c>
    </row>
    <row r="10" spans="1:5" x14ac:dyDescent="0.25">
      <c r="A10">
        <v>8</v>
      </c>
      <c r="B10" s="106" t="s">
        <v>85</v>
      </c>
      <c r="C10">
        <v>562</v>
      </c>
      <c r="D10">
        <f>SUM($C$3:C10)</f>
        <v>23638</v>
      </c>
      <c r="E10" s="107">
        <f t="shared" si="0"/>
        <v>0.9702417600459714</v>
      </c>
    </row>
    <row r="11" spans="1:5" x14ac:dyDescent="0.25">
      <c r="A11">
        <v>9</v>
      </c>
      <c r="B11" s="106" t="s">
        <v>84</v>
      </c>
      <c r="C11">
        <v>187</v>
      </c>
      <c r="D11">
        <f>SUM($C$3:C11)</f>
        <v>23825</v>
      </c>
      <c r="E11" s="107">
        <f t="shared" si="0"/>
        <v>0.97791733366170008</v>
      </c>
    </row>
    <row r="12" spans="1:5" x14ac:dyDescent="0.25">
      <c r="A12">
        <v>10</v>
      </c>
      <c r="B12" s="106" t="s">
        <v>90</v>
      </c>
      <c r="C12">
        <v>87</v>
      </c>
      <c r="D12">
        <f>SUM($C$3:C12)</f>
        <v>23912</v>
      </c>
      <c r="E12" s="107">
        <f t="shared" si="0"/>
        <v>0.98148832245618356</v>
      </c>
    </row>
    <row r="13" spans="1:5" x14ac:dyDescent="0.25">
      <c r="B13" s="106" t="s">
        <v>86</v>
      </c>
      <c r="C13">
        <v>451</v>
      </c>
      <c r="D13">
        <f>SUM($C$3:C13)</f>
        <v>24363</v>
      </c>
      <c r="E13" s="107">
        <f t="shared" si="0"/>
        <v>1</v>
      </c>
    </row>
    <row r="19" spans="5:5" x14ac:dyDescent="0.25">
      <c r="E19" t="s">
        <v>109</v>
      </c>
    </row>
  </sheetData>
  <pageMargins left="0.7" right="0.7" top="0.75" bottom="0.75" header="0.3" footer="0.3"/>
  <pageSetup orientation="portrait" horizontalDpi="1200" verticalDpi="1200" r:id="rId1"/>
  <headerFooter>
    <oddHeader>&amp;R&amp;F</oddHeader>
    <oddFooter xml:space="preserve">&amp;C_x000D_&amp;1#&amp;"Calibri"&amp;10&amp;K000000 Internal 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lcf76f155ced4ddcb4097134ff3c332f xmlns="e0cce852-5f9c-445c-9e4f-940f14a227d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6" ma:contentTypeDescription="Create a new document." ma:contentTypeScope="" ma:versionID="5fe2671ccf995d91308367134f80f94e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e7d03463675d01ec114beef3511a05aa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FC3E4FE-753A-4677-AA15-C4135B99301C}">
  <ds:schemaRefs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978b82e6-668a-48b7-921e-d900dc474158"/>
    <ds:schemaRef ds:uri="e0cce852-5f9c-445c-9e4f-940f14a227d8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C4A9A54A-50C5-4023-9DD7-19619956BD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B6906C-7F07-4240-99F7-5F26B0164E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64fb56ae-b253-43b2-ae76-5b0fef4d3037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Slide 2 - Inspections per Year</vt:lpstr>
      <vt:lpstr>Slide 5 - Etag Pop. Analysis</vt:lpstr>
      <vt:lpstr>Slide 5 - Avg. Failure Rate</vt:lpstr>
      <vt:lpstr>Slide 6 - Duration from E to A</vt:lpstr>
      <vt:lpstr>Slide 8 - Pareto by Object</vt:lpstr>
    </vt:vector>
  </TitlesOfParts>
  <Company>Pacific Gas &amp; Electric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WMP Discovery 2023 - 2025</dc:title>
  <dc:subject>WMP Discovery 2023 - 2025</dc:subject>
  <dc:creator>Pacific Gas &amp; Electric</dc:creator>
  <cp:lastModifiedBy>Allyant Remediation Services</cp:lastModifiedBy>
  <dcterms:created xsi:type="dcterms:W3CDTF">2024-06-04T00:31:13Z</dcterms:created>
  <dcterms:modified xsi:type="dcterms:W3CDTF">2024-08-29T15:50:14Z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0x0101004539728992A12D439CA9822FC5EB3D0C</vt:lpwstr>
  </property>
  <property fmtid="{D5CDD505-2E9C-101B-9397-08002B2CF9AE}" pid="3" name="MediaServiceImageTags">
    <vt:lpwstr/>
  </property>
</Properties>
</file>