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66925"/>
  <xr:revisionPtr revIDLastSave="0" documentId="13_ncr:1_{6B884855-BF23-4E27-AAFB-599986491BE3}" xr6:coauthVersionLast="47" xr6:coauthVersionMax="47" xr10:uidLastSave="{00000000-0000-0000-0000-000000000000}"/>
  <bookViews>
    <workbookView xWindow="-120" yWindow="-120" windowWidth="38640" windowHeight="21240" xr2:uid="{00000000-000D-0000-FFFF-FFFF00000000}"/>
  </bookViews>
  <sheets>
    <sheet name="Tabl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1" l="1"/>
  <c r="T11" i="1"/>
  <c r="S11" i="1"/>
  <c r="R11" i="1"/>
  <c r="Q11" i="1"/>
  <c r="P11" i="1"/>
  <c r="O11" i="1"/>
  <c r="N11" i="1"/>
  <c r="U10" i="1"/>
  <c r="T10" i="1"/>
  <c r="S10" i="1"/>
  <c r="R10" i="1"/>
  <c r="R12" i="1" s="1"/>
  <c r="Q10" i="1"/>
  <c r="P10" i="1"/>
  <c r="O10" i="1"/>
  <c r="N10" i="1"/>
  <c r="U9" i="1"/>
  <c r="T9" i="1"/>
  <c r="S9" i="1"/>
  <c r="Q9" i="1"/>
  <c r="P9" i="1"/>
  <c r="O9" i="1"/>
  <c r="O12" i="1" s="1"/>
  <c r="U8" i="1"/>
  <c r="T8" i="1"/>
  <c r="S8" i="1"/>
  <c r="Q8" i="1"/>
  <c r="P8" i="1"/>
  <c r="O8" i="1"/>
  <c r="U7" i="1"/>
  <c r="T7" i="1"/>
  <c r="S7" i="1"/>
  <c r="Q7" i="1"/>
  <c r="P7" i="1"/>
  <c r="O7" i="1"/>
  <c r="D10" i="1"/>
  <c r="B8" i="1"/>
  <c r="E11" i="1"/>
  <c r="D7" i="1"/>
  <c r="C7" i="1"/>
  <c r="E7" i="1"/>
  <c r="B9" i="1"/>
  <c r="I9" i="1"/>
  <c r="I7" i="1"/>
  <c r="I8" i="1"/>
  <c r="H10" i="1"/>
  <c r="H9" i="1"/>
  <c r="G9" i="1"/>
  <c r="H8" i="1"/>
  <c r="H7" i="1"/>
  <c r="I10" i="1"/>
  <c r="H25" i="1"/>
  <c r="O34" i="1"/>
  <c r="V33" i="1"/>
  <c r="V32" i="1"/>
  <c r="U34" i="1"/>
  <c r="U25" i="1"/>
  <c r="T25" i="1"/>
  <c r="S25" i="1"/>
  <c r="R25" i="1"/>
  <c r="V24" i="1"/>
  <c r="V23" i="1"/>
  <c r="V22" i="1"/>
  <c r="V21" i="1"/>
  <c r="V20" i="1"/>
  <c r="T34" i="1"/>
  <c r="S34" i="1"/>
  <c r="R34" i="1"/>
  <c r="N31" i="1"/>
  <c r="V31" i="1" s="1"/>
  <c r="N30" i="1"/>
  <c r="V30" i="1" s="1"/>
  <c r="N29" i="1"/>
  <c r="N7" i="1" s="1"/>
  <c r="V10" i="1" l="1"/>
  <c r="P12" i="1"/>
  <c r="Q12" i="1"/>
  <c r="V11" i="1"/>
  <c r="N9" i="1"/>
  <c r="V9" i="1" s="1"/>
  <c r="N8" i="1"/>
  <c r="V8" i="1" s="1"/>
  <c r="V7" i="1"/>
  <c r="S12" i="1"/>
  <c r="U12" i="1"/>
  <c r="T12" i="1"/>
  <c r="D8" i="1"/>
  <c r="D9" i="1"/>
  <c r="B7" i="1"/>
  <c r="B10" i="1"/>
  <c r="G8" i="1"/>
  <c r="F10" i="1"/>
  <c r="D11" i="1"/>
  <c r="E8" i="1"/>
  <c r="E9" i="1"/>
  <c r="E10" i="1"/>
  <c r="C9" i="1"/>
  <c r="B11" i="1"/>
  <c r="C10" i="1"/>
  <c r="C8" i="1"/>
  <c r="C11" i="1"/>
  <c r="G7" i="1"/>
  <c r="G10" i="1"/>
  <c r="B25" i="1"/>
  <c r="J23" i="1"/>
  <c r="F11" i="1"/>
  <c r="G34" i="1"/>
  <c r="C25" i="1"/>
  <c r="D25" i="1"/>
  <c r="E25" i="1"/>
  <c r="J22" i="1"/>
  <c r="J21" i="1"/>
  <c r="E34" i="1"/>
  <c r="I34" i="1"/>
  <c r="J30" i="1"/>
  <c r="J31" i="1"/>
  <c r="J32" i="1"/>
  <c r="C34" i="1"/>
  <c r="D34" i="1"/>
  <c r="B34" i="1"/>
  <c r="J29" i="1"/>
  <c r="F25" i="1"/>
  <c r="J20" i="1"/>
  <c r="V29" i="1"/>
  <c r="J8" i="1" l="1"/>
  <c r="J9" i="1"/>
  <c r="F12" i="1"/>
  <c r="N12" i="1"/>
  <c r="V12" i="1" s="1"/>
  <c r="J10" i="1"/>
  <c r="J7" i="1"/>
  <c r="H34" i="1"/>
  <c r="H11" i="1"/>
  <c r="H12" i="1" s="1"/>
  <c r="G25" i="1"/>
  <c r="G11" i="1"/>
  <c r="G12" i="1" s="1"/>
  <c r="I25" i="1"/>
  <c r="I11" i="1"/>
  <c r="I12" i="1" s="1"/>
  <c r="J33" i="1"/>
  <c r="F34" i="1"/>
  <c r="J24" i="1"/>
  <c r="J11" i="1" l="1"/>
  <c r="J25" i="1"/>
  <c r="J34" i="1"/>
  <c r="Q34" i="1" l="1"/>
  <c r="P34" i="1"/>
  <c r="N34" i="1"/>
  <c r="V34" i="1" s="1"/>
  <c r="Q25" i="1"/>
  <c r="P25" i="1"/>
  <c r="O25" i="1"/>
  <c r="N25" i="1"/>
  <c r="V25" i="1" l="1"/>
  <c r="E12" i="1"/>
  <c r="D12" i="1"/>
  <c r="C12" i="1"/>
  <c r="B12" i="1"/>
  <c r="J12" i="1" l="1"/>
</calcChain>
</file>

<file path=xl/sharedStrings.xml><?xml version="1.0" encoding="utf-8"?>
<sst xmlns="http://schemas.openxmlformats.org/spreadsheetml/2006/main" count="82" uniqueCount="37">
  <si>
    <t>Total</t>
  </si>
  <si>
    <t>Notes:</t>
  </si>
  <si>
    <r>
      <t>VMBA</t>
    </r>
    <r>
      <rPr>
        <b/>
        <vertAlign val="superscript"/>
        <sz val="12"/>
        <color theme="1"/>
        <rFont val="Arial"/>
        <family val="2"/>
      </rPr>
      <t>1</t>
    </r>
  </si>
  <si>
    <r>
      <t>WMBA</t>
    </r>
    <r>
      <rPr>
        <b/>
        <vertAlign val="superscript"/>
        <sz val="12"/>
        <color theme="1"/>
        <rFont val="Arial"/>
        <family val="2"/>
      </rPr>
      <t>1</t>
    </r>
  </si>
  <si>
    <r>
      <t>WMPMA</t>
    </r>
    <r>
      <rPr>
        <b/>
        <vertAlign val="superscript"/>
        <sz val="12"/>
        <color theme="1"/>
        <rFont val="Arial"/>
        <family val="2"/>
      </rPr>
      <t>1</t>
    </r>
  </si>
  <si>
    <r>
      <t>FRMMA</t>
    </r>
    <r>
      <rPr>
        <b/>
        <vertAlign val="superscript"/>
        <sz val="12"/>
        <color theme="1"/>
        <rFont val="Arial"/>
        <family val="2"/>
      </rPr>
      <t>1</t>
    </r>
  </si>
  <si>
    <t>YTD Mar 31, 2024</t>
  </si>
  <si>
    <t>1. The costs in this table represent total spend recorded to each identified wildfire balancing or memorandum account in SAP, at the time the respective costs were extracted and prepared for the Commission's reasonableness review process; these costs are not adjusted for the WF OII Disallowance amount ordered by the Commission.</t>
  </si>
  <si>
    <t>Capital</t>
  </si>
  <si>
    <t>Expense</t>
  </si>
  <si>
    <t>OUMBA</t>
  </si>
  <si>
    <t>CEMA</t>
  </si>
  <si>
    <t>EPIC</t>
  </si>
  <si>
    <t>MGMA</t>
  </si>
  <si>
    <t>FRMMA</t>
  </si>
  <si>
    <t>VMBA</t>
  </si>
  <si>
    <t xml:space="preserve">-   </t>
  </si>
  <si>
    <t xml:space="preserve"> -   </t>
  </si>
  <si>
    <t>WMBA</t>
  </si>
  <si>
    <t>WMPMA</t>
  </si>
  <si>
    <r>
      <t>OUMBA</t>
    </r>
    <r>
      <rPr>
        <b/>
        <vertAlign val="superscript"/>
        <sz val="12"/>
        <color theme="1"/>
        <rFont val="Arial"/>
        <family val="2"/>
      </rPr>
      <t>1</t>
    </r>
  </si>
  <si>
    <r>
      <t>CEMA</t>
    </r>
    <r>
      <rPr>
        <b/>
        <vertAlign val="superscript"/>
        <sz val="12"/>
        <color theme="1"/>
        <rFont val="Arial"/>
        <family val="2"/>
      </rPr>
      <t>1</t>
    </r>
  </si>
  <si>
    <r>
      <t>EPIC</t>
    </r>
    <r>
      <rPr>
        <b/>
        <vertAlign val="superscript"/>
        <sz val="12"/>
        <color theme="1"/>
        <rFont val="Arial"/>
        <family val="2"/>
      </rPr>
      <t>1</t>
    </r>
  </si>
  <si>
    <r>
      <t>MGMA</t>
    </r>
    <r>
      <rPr>
        <b/>
        <vertAlign val="superscript"/>
        <sz val="12"/>
        <color theme="1"/>
        <rFont val="Arial"/>
        <family val="2"/>
      </rPr>
      <t>1</t>
    </r>
  </si>
  <si>
    <t>Authorized (Capital) in 1,000s</t>
  </si>
  <si>
    <t>Authorized (Expense) in 1,000s</t>
  </si>
  <si>
    <t>Year</t>
  </si>
  <si>
    <r>
      <t>VMBA</t>
    </r>
    <r>
      <rPr>
        <b/>
        <vertAlign val="superscript"/>
        <sz val="12"/>
        <color theme="1"/>
        <rFont val="Arial"/>
        <family val="2"/>
      </rPr>
      <t>1</t>
    </r>
    <r>
      <rPr>
        <b/>
        <sz val="12"/>
        <color theme="1"/>
        <rFont val="Arial"/>
        <family val="2"/>
      </rPr>
      <t>, 14737</t>
    </r>
  </si>
  <si>
    <r>
      <t>WMBA</t>
    </r>
    <r>
      <rPr>
        <b/>
        <vertAlign val="superscript"/>
        <sz val="12"/>
        <color theme="1"/>
        <rFont val="Arial"/>
        <family val="2"/>
      </rPr>
      <t>1</t>
    </r>
    <r>
      <rPr>
        <b/>
        <sz val="12"/>
        <color theme="1"/>
        <rFont val="Arial"/>
        <family val="2"/>
      </rPr>
      <t>, 14208</t>
    </r>
  </si>
  <si>
    <r>
      <t>WMPMA</t>
    </r>
    <r>
      <rPr>
        <b/>
        <vertAlign val="superscript"/>
        <sz val="12"/>
        <color theme="1"/>
        <rFont val="Arial"/>
        <family val="2"/>
      </rPr>
      <t>1</t>
    </r>
    <r>
      <rPr>
        <b/>
        <sz val="12"/>
        <color theme="1"/>
        <rFont val="Arial"/>
        <family val="2"/>
      </rPr>
      <t>, 15932</t>
    </r>
  </si>
  <si>
    <r>
      <t>FRMMA</t>
    </r>
    <r>
      <rPr>
        <b/>
        <vertAlign val="superscript"/>
        <sz val="12"/>
        <color theme="1"/>
        <rFont val="Arial"/>
        <family val="2"/>
      </rPr>
      <t>1</t>
    </r>
    <r>
      <rPr>
        <b/>
        <sz val="12"/>
        <color theme="1"/>
        <rFont val="Arial"/>
        <family val="2"/>
      </rPr>
      <t>, 14277</t>
    </r>
  </si>
  <si>
    <r>
      <t>OUMBA</t>
    </r>
    <r>
      <rPr>
        <b/>
        <vertAlign val="superscript"/>
        <sz val="12"/>
        <color theme="1"/>
        <rFont val="Arial"/>
        <family val="2"/>
      </rPr>
      <t>1</t>
    </r>
    <r>
      <rPr>
        <b/>
        <sz val="12"/>
        <color theme="1"/>
        <rFont val="Arial"/>
        <family val="2"/>
      </rPr>
      <t>, 14673</t>
    </r>
  </si>
  <si>
    <r>
      <t>CEMA</t>
    </r>
    <r>
      <rPr>
        <b/>
        <vertAlign val="superscript"/>
        <sz val="12"/>
        <color theme="1"/>
        <rFont val="Arial"/>
        <family val="2"/>
      </rPr>
      <t>1</t>
    </r>
    <r>
      <rPr>
        <b/>
        <sz val="12"/>
        <color theme="1"/>
        <rFont val="Arial"/>
        <family val="2"/>
      </rPr>
      <t>, 15432</t>
    </r>
  </si>
  <si>
    <r>
      <t>EPIC</t>
    </r>
    <r>
      <rPr>
        <b/>
        <vertAlign val="superscript"/>
        <sz val="12"/>
        <color theme="1"/>
        <rFont val="Arial"/>
        <family val="2"/>
      </rPr>
      <t>1</t>
    </r>
    <r>
      <rPr>
        <b/>
        <sz val="12"/>
        <color theme="1"/>
        <rFont val="Arial"/>
        <family val="2"/>
      </rPr>
      <t>, 15148</t>
    </r>
  </si>
  <si>
    <r>
      <t>MGMA</t>
    </r>
    <r>
      <rPr>
        <b/>
        <vertAlign val="superscript"/>
        <sz val="12"/>
        <color theme="1"/>
        <rFont val="Arial"/>
        <family val="2"/>
      </rPr>
      <t>1</t>
    </r>
    <r>
      <rPr>
        <b/>
        <sz val="12"/>
        <color theme="1"/>
        <rFont val="Arial"/>
        <family val="2"/>
      </rPr>
      <t>, 18025</t>
    </r>
  </si>
  <si>
    <t>In ($1,000s) Capital &amp; Expense Recorded totals</t>
  </si>
  <si>
    <t>In ($1,000s) Capital &amp; Expense Authorized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</si>
</sst>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
  </numFmts>
  <fonts count="20" x14ac:knownFonts="1">
    <font>
      <sz val="11"/>
      <color theme="1"/>
      <name val="Calibri"/>
      <family val="2"/>
      <scheme val="minor"/>
    </font>
    <font>
      <sz val="10"/>
      <color theme="1"/>
      <name val="Arial"/>
      <family val="2"/>
    </font>
    <font>
      <b/>
      <sz val="12"/>
      <color theme="1"/>
      <name val="Arial"/>
      <family val="2"/>
    </font>
    <font>
      <sz val="12"/>
      <color theme="1"/>
      <name val="Arial"/>
      <family val="2"/>
    </font>
    <font>
      <b/>
      <vertAlign val="superscript"/>
      <sz val="12"/>
      <color theme="1"/>
      <name val="Arial"/>
      <family val="2"/>
    </font>
    <font>
      <i/>
      <sz val="11"/>
      <color theme="1"/>
      <name val="Arial"/>
      <family val="2"/>
    </font>
    <font>
      <sz val="11"/>
      <color theme="1"/>
      <name val="Calibri"/>
      <family val="2"/>
      <scheme val="minor"/>
    </font>
    <font>
      <b/>
      <sz val="8"/>
      <color rgb="FF1F497D"/>
      <name val="Verdana"/>
      <family val="2"/>
    </font>
    <font>
      <sz val="8"/>
      <color rgb="FF1F497D"/>
      <name val="Verdana"/>
      <family val="2"/>
    </font>
    <font>
      <i/>
      <sz val="8"/>
      <color rgb="FF000000"/>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sz val="8"/>
      <color rgb="FFDBE5F1"/>
      <name val="Verdana"/>
      <family val="2"/>
    </font>
    <font>
      <b/>
      <sz val="12"/>
      <name val="Arial"/>
      <family val="2"/>
    </font>
    <font>
      <sz val="12"/>
      <name val="Arial"/>
      <family val="2"/>
    </font>
    <font>
      <u/>
      <sz val="12"/>
      <name val="Arial"/>
      <family val="2"/>
    </font>
  </fonts>
  <fills count="20">
    <fill>
      <patternFill patternType="none"/>
    </fill>
    <fill>
      <patternFill patternType="gray125"/>
    </fill>
    <fill>
      <patternFill patternType="solid">
        <fgColor theme="2" tint="-9.9978637043366805E-2"/>
        <bgColor indexed="64"/>
      </patternFill>
    </fill>
    <fill>
      <patternFill patternType="solid">
        <fgColor rgb="FFDBE5F1"/>
        <bgColor rgb="FF000000"/>
      </patternFill>
    </fill>
    <fill>
      <patternFill patternType="solid">
        <fgColor rgb="FFFFFFFF"/>
        <bgColor rgb="FF000000"/>
      </patternFill>
    </fill>
    <fill>
      <patternFill patternType="solid">
        <fgColor rgb="FFF1F5FB"/>
        <bgColor rgb="FF000000"/>
      </patternFill>
    </fill>
    <fill>
      <patternFill patternType="solid">
        <fgColor rgb="FFE9EFF7"/>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patternFill patternType="solid">
        <fgColor rgb="FFDBE5F1"/>
        <bgColor rgb="FFFFFFFF"/>
      </patternFill>
    </fill>
    <fill>
      <patternFill patternType="solid">
        <fgColor rgb="FFB7CFE8"/>
        <bgColor rgb="FF000000"/>
      </patternFill>
    </fill>
    <fill>
      <patternFill patternType="solid">
        <fgColor rgb="FFC3D6EB"/>
        <bgColor rgb="FF000000"/>
      </patternFill>
    </fill>
    <fill>
      <patternFill patternType="solid">
        <fgColor rgb="FFDBE5F2"/>
        <bgColor rgb="FF000000"/>
      </patternFill>
    </fill>
  </fills>
  <borders count="8">
    <border>
      <left/>
      <right/>
      <top/>
      <bottom/>
      <diagonal/>
    </border>
    <border>
      <left/>
      <right/>
      <top style="thin">
        <color auto="1"/>
      </top>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hair">
        <color rgb="FFC0C0C0"/>
      </left>
      <right style="hair">
        <color rgb="FFC0C0C0"/>
      </right>
      <top style="thin">
        <color rgb="FF808080"/>
      </top>
      <bottom style="thin">
        <color rgb="FF808080"/>
      </bottom>
      <diagonal/>
    </border>
    <border>
      <left style="medium">
        <color rgb="FFFF0000"/>
      </left>
      <right style="medium">
        <color rgb="FFFF0000"/>
      </right>
      <top style="medium">
        <color rgb="FFFF0000"/>
      </top>
      <bottom style="medium">
        <color rgb="FFFF0000"/>
      </bottom>
      <diagonal/>
    </border>
  </borders>
  <cellStyleXfs count="5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0" fontId="7" fillId="3" borderId="2" applyNumberFormat="0" applyAlignment="0" applyProtection="0">
      <alignment horizontal="left" vertical="center" indent="1"/>
    </xf>
    <xf numFmtId="164" fontId="8" fillId="0" borderId="3" applyNumberFormat="0" applyProtection="0">
      <alignment horizontal="right" vertical="center"/>
    </xf>
    <xf numFmtId="164" fontId="7" fillId="0" borderId="4" applyNumberFormat="0" applyProtection="0">
      <alignment horizontal="right" vertical="center"/>
    </xf>
    <xf numFmtId="0" fontId="9" fillId="0" borderId="5" applyNumberFormat="0" applyFill="0" applyBorder="0" applyAlignment="0" applyProtection="0"/>
    <xf numFmtId="0" fontId="10" fillId="4" borderId="4" applyNumberFormat="0" applyAlignment="0" applyProtection="0">
      <alignment horizontal="left" vertical="center" indent="1"/>
    </xf>
    <xf numFmtId="0" fontId="10" fillId="5" borderId="4" applyNumberFormat="0" applyAlignment="0" applyProtection="0">
      <alignment horizontal="left" vertical="center" indent="1"/>
    </xf>
    <xf numFmtId="164" fontId="8" fillId="6" borderId="3" applyNumberFormat="0" applyBorder="0" applyProtection="0">
      <alignment horizontal="right" vertical="center"/>
    </xf>
    <xf numFmtId="0" fontId="10" fillId="4" borderId="4" applyNumberFormat="0" applyAlignment="0" applyProtection="0">
      <alignment horizontal="left" vertical="center" indent="1"/>
    </xf>
    <xf numFmtId="164" fontId="7" fillId="5" borderId="4" applyNumberFormat="0" applyProtection="0">
      <alignment horizontal="right" vertical="center"/>
    </xf>
    <xf numFmtId="164" fontId="7" fillId="6" borderId="4" applyNumberFormat="0" applyBorder="0" applyProtection="0">
      <alignment horizontal="right" vertical="center"/>
    </xf>
    <xf numFmtId="164" fontId="11" fillId="7" borderId="6" applyNumberFormat="0" applyBorder="0" applyAlignment="0" applyProtection="0">
      <alignment horizontal="right" vertical="center" indent="1"/>
    </xf>
    <xf numFmtId="164" fontId="12" fillId="8" borderId="6" applyNumberFormat="0" applyBorder="0" applyAlignment="0" applyProtection="0">
      <alignment horizontal="right" vertical="center" indent="1"/>
    </xf>
    <xf numFmtId="164" fontId="12" fillId="9" borderId="6" applyNumberFormat="0" applyBorder="0" applyAlignment="0" applyProtection="0">
      <alignment horizontal="right" vertical="center" indent="1"/>
    </xf>
    <xf numFmtId="164" fontId="13" fillId="10" borderId="6" applyNumberFormat="0" applyBorder="0" applyAlignment="0" applyProtection="0">
      <alignment horizontal="right" vertical="center" indent="1"/>
    </xf>
    <xf numFmtId="164" fontId="13" fillId="11" borderId="6" applyNumberFormat="0" applyBorder="0" applyAlignment="0" applyProtection="0">
      <alignment horizontal="right" vertical="center" indent="1"/>
    </xf>
    <xf numFmtId="164" fontId="13" fillId="12" borderId="6" applyNumberFormat="0" applyBorder="0" applyAlignment="0" applyProtection="0">
      <alignment horizontal="right" vertical="center" indent="1"/>
    </xf>
    <xf numFmtId="164" fontId="14" fillId="13" borderId="6" applyNumberFormat="0" applyBorder="0" applyAlignment="0" applyProtection="0">
      <alignment horizontal="right" vertical="center" indent="1"/>
    </xf>
    <xf numFmtId="164" fontId="14" fillId="14" borderId="6" applyNumberFormat="0" applyBorder="0" applyAlignment="0" applyProtection="0">
      <alignment horizontal="right" vertical="center" indent="1"/>
    </xf>
    <xf numFmtId="164" fontId="14" fillId="15" borderId="6" applyNumberFormat="0" applyBorder="0" applyAlignment="0" applyProtection="0">
      <alignment horizontal="right" vertical="center" indent="1"/>
    </xf>
    <xf numFmtId="0" fontId="15" fillId="0" borderId="2" applyNumberFormat="0" applyFont="0" applyFill="0" applyAlignment="0" applyProtection="0"/>
    <xf numFmtId="164" fontId="8" fillId="16" borderId="2" applyNumberFormat="0" applyAlignment="0" applyProtection="0">
      <alignment horizontal="left" vertical="center" indent="1"/>
    </xf>
    <xf numFmtId="0" fontId="7" fillId="3" borderId="4" applyNumberFormat="0" applyAlignment="0" applyProtection="0">
      <alignment horizontal="left" vertical="center" indent="1"/>
    </xf>
    <xf numFmtId="0" fontId="10" fillId="17" borderId="2" applyNumberFormat="0" applyAlignment="0" applyProtection="0">
      <alignment horizontal="left" vertical="center" indent="1"/>
    </xf>
    <xf numFmtId="0" fontId="10" fillId="18" borderId="2" applyNumberFormat="0" applyAlignment="0" applyProtection="0">
      <alignment horizontal="left" vertical="center" indent="1"/>
    </xf>
    <xf numFmtId="0" fontId="10" fillId="19" borderId="2" applyNumberFormat="0" applyAlignment="0" applyProtection="0">
      <alignment horizontal="left" vertical="center" indent="1"/>
    </xf>
    <xf numFmtId="0" fontId="10" fillId="6" borderId="2" applyNumberFormat="0" applyAlignment="0" applyProtection="0">
      <alignment horizontal="left" vertical="center" indent="1"/>
    </xf>
    <xf numFmtId="0" fontId="10" fillId="5" borderId="4" applyNumberFormat="0" applyAlignment="0" applyProtection="0">
      <alignment horizontal="left" vertical="center" indent="1"/>
    </xf>
    <xf numFmtId="164" fontId="8" fillId="16" borderId="2" applyNumberFormat="0" applyAlignment="0" applyProtection="0">
      <alignment horizontal="left" vertical="center" indent="1"/>
    </xf>
    <xf numFmtId="164" fontId="16" fillId="16" borderId="0" applyNumberFormat="0" applyAlignment="0" applyProtection="0">
      <alignment horizontal="left" vertical="center" indent="1"/>
    </xf>
    <xf numFmtId="0" fontId="15" fillId="0" borderId="7" applyNumberFormat="0" applyFont="0" applyFill="0" applyAlignment="0" applyProtection="0"/>
    <xf numFmtId="164" fontId="8" fillId="0" borderId="3" applyNumberFormat="0" applyFill="0" applyBorder="0" applyAlignment="0" applyProtection="0">
      <alignment horizontal="right" vertical="center"/>
    </xf>
    <xf numFmtId="44"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7" fillId="0" borderId="0" applyNumberFormat="0" applyFill="0" applyAlignment="0" applyProtection="0"/>
    <xf numFmtId="0" fontId="18" fillId="0" borderId="0" applyNumberFormat="0" applyFill="0" applyAlignment="0" applyProtection="0"/>
  </cellStyleXfs>
  <cellXfs count="17">
    <xf numFmtId="0" fontId="0" fillId="0" borderId="0" xfId="0"/>
    <xf numFmtId="0" fontId="3" fillId="0" borderId="0" xfId="0" applyFont="1"/>
    <xf numFmtId="0" fontId="2" fillId="0" borderId="0" xfId="0" applyFont="1"/>
    <xf numFmtId="0" fontId="2" fillId="0" borderId="0" xfId="0" applyFont="1" applyAlignment="1">
      <alignment horizontal="center"/>
    </xf>
    <xf numFmtId="42" fontId="3" fillId="0" borderId="0" xfId="0" applyNumberFormat="1" applyFont="1"/>
    <xf numFmtId="0" fontId="3" fillId="0" borderId="0" xfId="0" applyFont="1" applyAlignment="1">
      <alignment horizontal="right"/>
    </xf>
    <xf numFmtId="0" fontId="2" fillId="0" borderId="0" xfId="0" applyFont="1" applyAlignment="1">
      <alignment horizontal="right"/>
    </xf>
    <xf numFmtId="5" fontId="3" fillId="0" borderId="0" xfId="0" applyNumberFormat="1" applyFont="1"/>
    <xf numFmtId="5" fontId="2" fillId="0" borderId="1" xfId="0" applyNumberFormat="1" applyFont="1" applyBorder="1"/>
    <xf numFmtId="5" fontId="3" fillId="0" borderId="0" xfId="0" applyNumberFormat="1" applyFont="1" applyAlignment="1">
      <alignment horizontal="center"/>
    </xf>
    <xf numFmtId="5" fontId="3" fillId="2" borderId="0" xfId="0" applyNumberFormat="1" applyFont="1" applyFill="1"/>
    <xf numFmtId="0" fontId="5" fillId="0" borderId="0" xfId="0" applyFont="1" applyAlignment="1">
      <alignment horizontal="left" vertical="top" wrapText="1" indent="2"/>
    </xf>
    <xf numFmtId="0" fontId="2" fillId="0" borderId="0" xfId="0" applyFont="1" applyAlignment="1">
      <alignment horizontal="center" wrapText="1"/>
    </xf>
    <xf numFmtId="0" fontId="17" fillId="0" borderId="0" xfId="57"/>
    <xf numFmtId="0" fontId="18" fillId="0" borderId="0" xfId="58"/>
    <xf numFmtId="0" fontId="19" fillId="0" borderId="0" xfId="58" applyFont="1"/>
    <xf numFmtId="0" fontId="5" fillId="0" borderId="0" xfId="0" quotePrefix="1" applyFont="1" applyAlignment="1">
      <alignment horizontal="left" vertical="top" indent="2"/>
    </xf>
  </cellXfs>
  <cellStyles count="59">
    <cellStyle name="Comma" xfId="4" xr:uid="{00000000-0005-0000-0000-000004000000}"/>
    <cellStyle name="Comma [0]" xfId="5" xr:uid="{00000000-0005-0000-0000-000005000000}"/>
    <cellStyle name="Comma 10" xfId="47" xr:uid="{ECB3118D-14BD-433D-948C-CF5D2719A45B}"/>
    <cellStyle name="Comma 11" xfId="48" xr:uid="{4F88237A-F2F7-4EBE-83E3-682141D1646E}"/>
    <cellStyle name="Comma 12" xfId="49" xr:uid="{E7A91134-8EA5-4764-8E30-3133B8742D14}"/>
    <cellStyle name="Comma 13" xfId="50" xr:uid="{20227440-0529-464F-97E5-0C5C39108FC9}"/>
    <cellStyle name="Comma 14" xfId="51" xr:uid="{52A8E70E-241B-42FC-AFA3-2B0E61A4EBA9}"/>
    <cellStyle name="Comma 15" xfId="52" xr:uid="{116772EA-33D4-48B4-BB3E-22B3FCBD3C15}"/>
    <cellStyle name="Comma 16" xfId="53" xr:uid="{79F0824C-3A31-4DAF-B192-2D10D212F488}"/>
    <cellStyle name="Comma 17" xfId="54" xr:uid="{7A7135BD-2DF5-4540-8AEB-D6776D4F54CC}"/>
    <cellStyle name="Comma 18" xfId="55" xr:uid="{6BBB8FF3-CA11-4E7D-A1FC-E7479EFBF119}"/>
    <cellStyle name="Comma 19" xfId="56" xr:uid="{643E0516-F8E0-4B00-A101-2FB5899D7B03}"/>
    <cellStyle name="Comma 2" xfId="39" xr:uid="{17039AB5-463F-4DEF-BE0C-AF3BB36042BD}"/>
    <cellStyle name="Comma 3" xfId="40" xr:uid="{C429FECA-E7D1-48C3-8AC2-6C1AC24284D2}"/>
    <cellStyle name="Comma 4" xfId="41" xr:uid="{D03D8132-5A9A-46B7-9F6D-A84560EC56C9}"/>
    <cellStyle name="Comma 5" xfId="42" xr:uid="{32D5CB28-91ED-4A82-8227-0350CEC8DC45}"/>
    <cellStyle name="Comma 6" xfId="43" xr:uid="{BB5D35EF-ACB3-43FA-9C42-6F3E4E4E28F7}"/>
    <cellStyle name="Comma 7" xfId="44" xr:uid="{05D32EBB-EC74-4193-80DB-544F435DA38C}"/>
    <cellStyle name="Comma 8" xfId="45" xr:uid="{A660403D-F950-479D-8ECC-88A4A50A74B5}"/>
    <cellStyle name="Comma 9" xfId="46" xr:uid="{5148B366-760E-4A28-A2F2-BB10F2E50E32}"/>
    <cellStyle name="Currency" xfId="2" xr:uid="{00000000-0005-0000-0000-000002000000}"/>
    <cellStyle name="Currency [0]" xfId="3" xr:uid="{00000000-0005-0000-0000-000003000000}"/>
    <cellStyle name="Currency 2" xfId="38" xr:uid="{B9C293FB-8C6D-4123-B6CB-0A42B7DF5094}"/>
    <cellStyle name="Heading 1" xfId="57" builtinId="16" customBuiltin="1"/>
    <cellStyle name="Heading 2" xfId="58" builtinId="17" customBuiltin="1"/>
    <cellStyle name="Normal" xfId="0" builtinId="0"/>
    <cellStyle name="Normal 2" xfId="6" xr:uid="{9595D3A7-4B8A-478F-8473-8F0E8696DB4C}"/>
    <cellStyle name="Percent" xfId="1" xr:uid="{00000000-0005-0000-0000-000001000000}"/>
    <cellStyle name="SAPBorder" xfId="26" xr:uid="{7881E808-C174-4800-ACA2-5EB715BF02F8}"/>
    <cellStyle name="SAPDataCell" xfId="8" xr:uid="{14884F6D-8F38-4359-BC78-FAA8549402D2}"/>
    <cellStyle name="SAPDataRemoved" xfId="35" xr:uid="{767C0CFC-9466-4259-99F0-E4EAFC93EC26}"/>
    <cellStyle name="SAPDataTotalCell" xfId="9" xr:uid="{0F333E53-40CC-4C91-9C7B-68C733FA878E}"/>
    <cellStyle name="SAPDimensionCell" xfId="7" xr:uid="{8E596A9B-2162-4B3B-BF21-546C28C279E4}"/>
    <cellStyle name="SAPEditableDataCell" xfId="11" xr:uid="{7ACA3114-0BAE-4711-AAA2-358707934624}"/>
    <cellStyle name="SAPEditableDataTotalCell" xfId="14" xr:uid="{4ED59207-EA19-4973-AE6F-1C2020379365}"/>
    <cellStyle name="SAPEmphasized" xfId="10" xr:uid="{37AACCAB-7CB1-4A5E-844C-0650455F76C8}"/>
    <cellStyle name="SAPError" xfId="36" xr:uid="{50BD74FC-A1AA-4F34-A413-34FABE64A101}"/>
    <cellStyle name="SAPExceptionLevel1" xfId="17" xr:uid="{75D9C211-7E73-4C64-8558-0D11254B2809}"/>
    <cellStyle name="SAPExceptionLevel2" xfId="18" xr:uid="{183B7139-E6A5-4FFF-B0F4-749975D235C9}"/>
    <cellStyle name="SAPExceptionLevel3" xfId="19" xr:uid="{FC5F5A56-5931-49E8-A1EF-F49D778DD1E7}"/>
    <cellStyle name="SAPExceptionLevel4" xfId="20" xr:uid="{B06DF73C-94A6-4DF7-B757-CD43AAC7E5A8}"/>
    <cellStyle name="SAPExceptionLevel5" xfId="21" xr:uid="{7FAF9BC2-DBCE-436B-8A8B-0FA8F8313FB6}"/>
    <cellStyle name="SAPExceptionLevel6" xfId="22" xr:uid="{EA64B413-D4B1-4583-9613-0DBFF3854111}"/>
    <cellStyle name="SAPExceptionLevel7" xfId="23" xr:uid="{A1FDD502-AB89-47C9-8C31-7CCF94ADC6ED}"/>
    <cellStyle name="SAPExceptionLevel8" xfId="24" xr:uid="{C7CCE304-A012-49EB-AA14-A1D27E74CAB6}"/>
    <cellStyle name="SAPExceptionLevel9" xfId="25" xr:uid="{0C2490D4-FBF2-4EFE-B828-FCC33E6C04A4}"/>
    <cellStyle name="SAPGroupingFillCell" xfId="34" xr:uid="{D596B3BC-BC6F-4822-B97D-FC56E4C88E1C}"/>
    <cellStyle name="SAPHierarchyCell0" xfId="29" xr:uid="{C13AA601-EA4C-4AA6-9BD7-8E5F6AE55B62}"/>
    <cellStyle name="SAPHierarchyCell1" xfId="30" xr:uid="{0C91D708-EDC4-4AFA-82E1-A591D67B755E}"/>
    <cellStyle name="SAPHierarchyCell2" xfId="31" xr:uid="{0007A7BA-C31E-4DA4-A6EF-2B6C2E125167}"/>
    <cellStyle name="SAPHierarchyCell3" xfId="32" xr:uid="{914C105B-21FA-4F9E-B2E1-AA9F0F76319F}"/>
    <cellStyle name="SAPHierarchyCell4" xfId="33" xr:uid="{0CD9546B-BD2E-443A-8305-4703194DF5C4}"/>
    <cellStyle name="SAPLockedDataCell" xfId="13" xr:uid="{DBA88BA9-197B-4C03-8068-E8AE96D64502}"/>
    <cellStyle name="SAPLockedDataTotalCell" xfId="16" xr:uid="{EF616324-36E8-45DE-A84F-4EA72BCA0669}"/>
    <cellStyle name="SAPMemberCell" xfId="27" xr:uid="{4CE18CDC-5737-4E90-A9C5-50CFC19C1976}"/>
    <cellStyle name="SAPMemberTotalCell" xfId="28" xr:uid="{BD00301B-9FA8-44AC-9725-29D920078852}"/>
    <cellStyle name="SAPMessageText" xfId="37" xr:uid="{0CA1E9BF-92FD-4624-9941-567A5406CE4F}"/>
    <cellStyle name="SAPReadonlyDataCell" xfId="12" xr:uid="{8317B3BC-2733-4D7B-B18D-2732D22EE051}"/>
    <cellStyle name="SAPReadonlyDataTotalCell" xfId="15" xr:uid="{374FA55C-04CD-40B6-9987-457F09BC38C0}"/>
  </cellStyles>
  <dxfs count="68">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fill>
        <patternFill patternType="solid">
          <fgColor indexed="64"/>
          <bgColor theme="2" tint="-9.9978637043366805E-2"/>
        </patternFill>
      </fill>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s>
  <tableStyles count="1" defaultTableStyle="TableStyleMedium2" defaultPivotStyle="PivotStyleLight16">
    <tableStyle name="Custom" pivot="0" count="0" xr9:uid="{9F1E76EC-4CAF-472A-86E5-CB23111784F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9FED7B7-C7C6-4954-851A-50BD6C0868FC}" name="Table_$A$6" displayName="Table__A_6" ref="A6:J12" totalsRowShown="0" headerRowDxfId="57" dataDxfId="58">
  <autoFilter ref="A6:J12" xr:uid="{79FED7B7-C7C6-4954-851A-50BD6C0868FC}"/>
  <tableColumns count="10">
    <tableColumn id="1" xr3:uid="{0E276F91-6CD9-4CC3-97F4-B15286F48853}" name="Year" dataDxfId="67"/>
    <tableColumn id="2" xr3:uid="{F1E633B5-85D5-4D56-9BFF-0AE5E02FFB9E}" name="VMBA1" dataDxfId="66"/>
    <tableColumn id="3" xr3:uid="{E6B9766D-E121-43D0-884D-20067EA82FF0}" name="WMBA1" dataDxfId="65"/>
    <tableColumn id="4" xr3:uid="{CD1EC022-69CF-4D8F-8F1E-1938C3AB330F}" name="WMPMA1" dataDxfId="64"/>
    <tableColumn id="5" xr3:uid="{049750E9-7AA3-43E8-8ED8-DA98D6105AFF}" name="FRMMA1" dataDxfId="63"/>
    <tableColumn id="6" xr3:uid="{A9EA3639-1293-4587-ADC4-2ADB56948A09}" name="OUMBA1"/>
    <tableColumn id="7" xr3:uid="{4363ECB2-074E-4222-96DD-5C9961EF8B5D}" name="CEMA1" dataDxfId="62"/>
    <tableColumn id="8" xr3:uid="{288B81CE-C09D-4B57-BCEA-EDE48D583F27}" name="EPIC1" dataDxfId="61"/>
    <tableColumn id="9" xr3:uid="{D390EADD-A5CF-4C63-AD1C-9192411BC674}" name="MGMA1" dataDxfId="60"/>
    <tableColumn id="10" xr3:uid="{99FAA311-9714-4CB2-8C19-469080D3885A}" name="Total" dataDxfId="59">
      <calculatedColumnFormula>SUM(B7:I7)</calculatedColumnFormula>
    </tableColumn>
  </tableColumns>
  <tableStyleInfo name="Custom"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3BC1A7D-1173-4D08-A1AC-686D9F637456}" name="Table_$M$6" displayName="Table__M_6" ref="M6:V12" totalsRowShown="0" headerRowDxfId="46" dataDxfId="47">
  <autoFilter ref="M6:V12" xr:uid="{83BC1A7D-1173-4D08-A1AC-686D9F637456}"/>
  <tableColumns count="10">
    <tableColumn id="1" xr3:uid="{773C8B5B-CCB4-4AA7-85E8-349BDF257B33}" name="Year" dataDxfId="56"/>
    <tableColumn id="2" xr3:uid="{41FC75ED-D866-48A5-8474-A3E2F379A1A7}" name="VMBA" dataDxfId="55"/>
    <tableColumn id="3" xr3:uid="{9EF5CB78-B1B2-4AF9-A870-193A8906322D}" name="WMBA" dataDxfId="54"/>
    <tableColumn id="4" xr3:uid="{6940325C-8F69-4A60-87FC-D84748BF8F76}" name="WMPMA" dataDxfId="53"/>
    <tableColumn id="5" xr3:uid="{84817DC9-640A-4455-9E8C-C0D4A2275E5B}" name="FRMMA" dataDxfId="52"/>
    <tableColumn id="6" xr3:uid="{271AD5ED-8CF0-4AFD-B243-FC1D1B8239DD}" name="OUMBA"/>
    <tableColumn id="7" xr3:uid="{41FEA19C-DE84-4D04-B47D-063C4AF8D5EF}" name="CEMA" dataDxfId="51"/>
    <tableColumn id="8" xr3:uid="{F736B064-9513-4448-9ABC-0D25CFE29763}" name="EPIC" dataDxfId="50"/>
    <tableColumn id="9" xr3:uid="{427E1A23-B679-490D-83F6-84E9A5F846E2}" name="MGMA" dataDxfId="49"/>
    <tableColumn id="10" xr3:uid="{8F723030-71FA-4226-A97D-11078DF0E485}" name="Total" dataDxfId="48">
      <calculatedColumnFormula>SUM(N7:U7)</calculatedColumnFormula>
    </tableColumn>
  </tableColumns>
  <tableStyleInfo name="Custom"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12470E2-D95D-438A-B526-212DC83E7182}" name="Table_$M$19" displayName="Table__M_19" ref="M19:V25" totalsRowShown="0" headerRowDxfId="35" dataDxfId="36">
  <autoFilter ref="M19:V25" xr:uid="{A12470E2-D95D-438A-B526-212DC83E7182}"/>
  <tableColumns count="10">
    <tableColumn id="1" xr3:uid="{F7CCB245-94F4-42DC-98C8-557F64BB3C86}" name="Year" dataDxfId="45"/>
    <tableColumn id="2" xr3:uid="{EC35FD2C-6D65-484E-906D-1A5C4B3EEEEC}" name="VMBA" dataDxfId="44"/>
    <tableColumn id="3" xr3:uid="{96CFB4AD-2388-4BAB-882B-0DDFDF8E8618}" name="WMBA" dataDxfId="43"/>
    <tableColumn id="4" xr3:uid="{0A60E786-2878-4288-98A4-ACD0BB5B7F21}" name="WMPMA" dataDxfId="42"/>
    <tableColumn id="5" xr3:uid="{C8247E3A-C6A5-424C-BD72-E4A7040902B9}" name="FRMMA" dataDxfId="41"/>
    <tableColumn id="6" xr3:uid="{CB79D390-965A-4346-85F6-09D40D1F74E1}" name="OUMBA"/>
    <tableColumn id="7" xr3:uid="{3B503953-5CE7-4F0A-A312-7BF121D99F5F}" name="CEMA" dataDxfId="40"/>
    <tableColumn id="8" xr3:uid="{3CA9E0D4-B468-4D60-A6FB-F065A67D3D6A}" name="EPIC" dataDxfId="39"/>
    <tableColumn id="9" xr3:uid="{EEA380FF-AB8E-4935-A015-02B9DD0CD1AD}" name="MGMA" dataDxfId="38"/>
    <tableColumn id="10" xr3:uid="{344253B0-2A42-444C-82F8-141F6D8CDC81}" name="Total" dataDxfId="37">
      <calculatedColumnFormula>SUM(N20:U20)</calculatedColumnFormula>
    </tableColumn>
  </tableColumns>
  <tableStyleInfo name="Custom"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85C3F45-E60A-439D-AD0E-D22F3C50BCF9}" name="Table_$A$19" displayName="Table__A_19" ref="A19:J25" totalsRowShown="0" headerRowDxfId="23" dataDxfId="24">
  <autoFilter ref="A19:J25" xr:uid="{B85C3F45-E60A-439D-AD0E-D22F3C50BCF9}"/>
  <tableColumns count="10">
    <tableColumn id="1" xr3:uid="{300E47F0-752F-4BE5-9EFA-B8558340AB57}" name="Year" dataDxfId="34"/>
    <tableColumn id="2" xr3:uid="{AD78AFFA-7EBA-4488-A2E4-B2C751C81629}" name="VMBA1, 14737" dataDxfId="33"/>
    <tableColumn id="3" xr3:uid="{4119E7A5-7623-4324-93E5-7E602FF6A3E6}" name="WMBA1, 14208" dataDxfId="32"/>
    <tableColumn id="4" xr3:uid="{D7634BAC-FA34-443D-8DE7-CA9D4668AE0A}" name="WMPMA1, 15932" dataDxfId="31"/>
    <tableColumn id="5" xr3:uid="{F5016A53-ED7B-4F70-9694-000E042BE543}" name="FRMMA1, 14277" dataDxfId="30"/>
    <tableColumn id="6" xr3:uid="{E06743C8-76BD-4AB9-BFC0-435E846E6C39}" name="OUMBA1, 14673" dataDxfId="29"/>
    <tableColumn id="7" xr3:uid="{C635FCC6-1EAC-4A6E-B119-169A76737EDE}" name="CEMA1, 15432" dataDxfId="28"/>
    <tableColumn id="8" xr3:uid="{FEAADBC8-0939-4699-9819-927323C87CEE}" name="EPIC1, 15148" dataDxfId="27"/>
    <tableColumn id="9" xr3:uid="{1F4D5111-B630-47B2-9973-B87CA8F25085}" name="MGMA1, 18025" dataDxfId="26"/>
    <tableColumn id="10" xr3:uid="{E6F99C6A-17A4-4150-9225-9B844E213A27}" name="Total" dataDxfId="25">
      <calculatedColumnFormula>SUM(B20:I20)</calculatedColumnFormula>
    </tableColumn>
  </tableColumns>
  <tableStyleInfo name="Custom"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44369E-D212-4628-B1FA-13CA62680200}" name="Table_$M$28" displayName="Table__M_28" ref="M28:V34" totalsRowShown="0" headerRowDxfId="12" dataDxfId="13">
  <autoFilter ref="M28:V34" xr:uid="{4B44369E-D212-4628-B1FA-13CA62680200}"/>
  <tableColumns count="10">
    <tableColumn id="1" xr3:uid="{04550ED6-A7C5-4A46-AB07-3567A01437C9}" name="Year" dataDxfId="22"/>
    <tableColumn id="2" xr3:uid="{C485F614-C796-402A-86F6-6BA5ADEAA2C2}" name="VMBA" dataDxfId="21"/>
    <tableColumn id="3" xr3:uid="{46096064-98A2-4C92-BDDE-16F46D26E917}" name="WMBA" dataDxfId="20"/>
    <tableColumn id="4" xr3:uid="{76FBBDF1-2693-4AD8-AA74-C4A2D39176D6}" name="WMPMA" dataDxfId="19"/>
    <tableColumn id="5" xr3:uid="{A01DD5C3-848F-4138-9DD5-2E406C4C1531}" name="FRMMA" dataDxfId="18"/>
    <tableColumn id="6" xr3:uid="{AC43B1B8-7A66-4255-9BEA-06053C4301E2}" name="OUMBA"/>
    <tableColumn id="7" xr3:uid="{F87EBE27-1221-4182-8833-F05CCC2C155A}" name="CEMA" dataDxfId="17"/>
    <tableColumn id="8" xr3:uid="{AD77FAED-BAA0-4079-9CFC-AE5FE90A036E}" name="EPIC" dataDxfId="16"/>
    <tableColumn id="9" xr3:uid="{EF3F2097-35CA-4014-A768-CA70D04A3D01}" name="MGMA" dataDxfId="15"/>
    <tableColumn id="10" xr3:uid="{910D53E9-EA62-4454-AB1E-A6BA78E7ADBF}" name="Total" dataDxfId="14">
      <calculatedColumnFormula>SUM(N29:U29)</calculatedColumnFormula>
    </tableColumn>
  </tableColumns>
  <tableStyleInfo name="Custom"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2936953-8B20-49DC-8E68-90E5FFB27850}" name="Table_$A$28" displayName="Table__A_28" ref="A28:J34" totalsRowShown="0" headerRowDxfId="0" dataDxfId="1">
  <autoFilter ref="A28:J34" xr:uid="{A2936953-8B20-49DC-8E68-90E5FFB27850}"/>
  <tableColumns count="10">
    <tableColumn id="1" xr3:uid="{3AEC71C5-C211-42EC-A5FA-1AED915F5944}" name="Year" dataDxfId="11"/>
    <tableColumn id="2" xr3:uid="{70C39286-6915-4231-A815-E70A05DAF19F}" name="VMBA1" dataDxfId="10"/>
    <tableColumn id="3" xr3:uid="{C00E84E0-E4DD-47DC-A4BD-6EBFFF506E3D}" name="WMBA1" dataDxfId="9"/>
    <tableColumn id="4" xr3:uid="{EC4341B4-61CE-4507-9C63-9A762DC1E2B2}" name="WMPMA1" dataDxfId="8"/>
    <tableColumn id="5" xr3:uid="{DC665EA5-3E77-4A2B-AED3-F45F8E95304D}" name="FRMMA1" dataDxfId="7"/>
    <tableColumn id="6" xr3:uid="{83E25DD9-589C-41A2-8240-270A3A1CB793}" name="OUMBA1" dataDxfId="6"/>
    <tableColumn id="7" xr3:uid="{7946B9AA-1BA9-4578-93EE-A75B8651308D}" name="CEMA1" dataDxfId="5"/>
    <tableColumn id="8" xr3:uid="{7965339E-762D-473A-89C2-9AA273F5E7C6}" name="EPIC1" dataDxfId="4"/>
    <tableColumn id="9" xr3:uid="{15E4E268-881C-4C1D-8935-14A68DF65048}" name="MGMA1" dataDxfId="3"/>
    <tableColumn id="10" xr3:uid="{6AA32537-9266-43FD-A52D-C59B48D8680A}" name="Total" dataDxfId="2">
      <calculatedColumnFormula>SUM(B29:I29)</calculatedColumnFormula>
    </tableColumn>
  </tableColumns>
  <tableStyleInfo name="Custom"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882B-6233-4338-915D-031540D97BAC}">
  <dimension ref="A1:V34"/>
  <sheetViews>
    <sheetView tabSelected="1" workbookViewId="0">
      <selection activeCell="D13" sqref="D13"/>
    </sheetView>
  </sheetViews>
  <sheetFormatPr defaultColWidth="9.140625" defaultRowHeight="15" x14ac:dyDescent="0.2"/>
  <cols>
    <col min="1" max="1" width="19.5703125" style="1" customWidth="1"/>
    <col min="2" max="9" width="14.28515625" style="1" customWidth="1"/>
    <col min="10" max="10" width="15.5703125" style="1" customWidth="1"/>
    <col min="11" max="11" width="2.140625" style="1" customWidth="1"/>
    <col min="12" max="12" width="1.28515625" style="1" customWidth="1"/>
    <col min="13" max="13" width="9.140625" style="1" customWidth="1"/>
    <col min="14" max="22" width="13.85546875" style="1" customWidth="1"/>
    <col min="23" max="24" width="9.140625" style="1"/>
    <col min="25" max="25" width="12.42578125" style="1" bestFit="1" customWidth="1"/>
    <col min="26" max="26" width="13.42578125" style="1" customWidth="1"/>
    <col min="27" max="28" width="9.140625" style="1"/>
    <col min="29" max="29" width="10.5703125" style="1" bestFit="1" customWidth="1"/>
    <col min="30" max="30" width="9.140625" style="1"/>
    <col min="31" max="31" width="11.28515625" style="1" customWidth="1"/>
    <col min="32" max="32" width="10.5703125" style="1" bestFit="1" customWidth="1"/>
    <col min="33" max="33" width="13" style="1" customWidth="1"/>
    <col min="34" max="16384" width="9.140625" style="1"/>
  </cols>
  <sheetData>
    <row r="1" spans="1:22" ht="15.75" x14ac:dyDescent="0.25">
      <c r="A1" s="2"/>
    </row>
    <row r="2" spans="1:22" ht="15.75" x14ac:dyDescent="0.25">
      <c r="A2" s="2"/>
    </row>
    <row r="3" spans="1:22" ht="15.75" x14ac:dyDescent="0.25">
      <c r="A3" s="13" t="s">
        <v>35</v>
      </c>
      <c r="M3" s="13" t="s">
        <v>36</v>
      </c>
    </row>
    <row r="4" spans="1:22" ht="15.75" x14ac:dyDescent="0.25">
      <c r="A4" s="2"/>
      <c r="M4" s="2"/>
    </row>
    <row r="6" spans="1:22" ht="18.75" x14ac:dyDescent="0.25">
      <c r="A6" s="5" t="s">
        <v>26</v>
      </c>
      <c r="B6" s="3" t="s">
        <v>2</v>
      </c>
      <c r="C6" s="3" t="s">
        <v>3</v>
      </c>
      <c r="D6" s="3" t="s">
        <v>4</v>
      </c>
      <c r="E6" s="3" t="s">
        <v>5</v>
      </c>
      <c r="F6" s="3" t="s">
        <v>20</v>
      </c>
      <c r="G6" s="3" t="s">
        <v>21</v>
      </c>
      <c r="H6" s="3" t="s">
        <v>22</v>
      </c>
      <c r="I6" s="3" t="s">
        <v>23</v>
      </c>
      <c r="J6" s="3" t="s">
        <v>0</v>
      </c>
      <c r="M6" s="5" t="s">
        <v>26</v>
      </c>
      <c r="N6" s="3" t="s">
        <v>15</v>
      </c>
      <c r="O6" s="3" t="s">
        <v>18</v>
      </c>
      <c r="P6" s="3" t="s">
        <v>19</v>
      </c>
      <c r="Q6" s="3" t="s">
        <v>14</v>
      </c>
      <c r="R6" s="3" t="s">
        <v>10</v>
      </c>
      <c r="S6" s="3" t="s">
        <v>11</v>
      </c>
      <c r="T6" s="3" t="s">
        <v>12</v>
      </c>
      <c r="U6" s="3" t="s">
        <v>13</v>
      </c>
      <c r="V6" s="3" t="s">
        <v>0</v>
      </c>
    </row>
    <row r="7" spans="1:22" x14ac:dyDescent="0.2">
      <c r="A7" s="1">
        <v>2020</v>
      </c>
      <c r="B7" s="7">
        <f>SUM(B20,B29)</f>
        <v>1249504.98</v>
      </c>
      <c r="C7" s="7">
        <f>SUM(C20,C29)</f>
        <v>843224.66999999993</v>
      </c>
      <c r="D7" s="7">
        <f>SUM(D20,D29)</f>
        <v>460250.68999999994</v>
      </c>
      <c r="E7" s="7">
        <f>SUM(E20,E29)</f>
        <v>85076.44</v>
      </c>
      <c r="F7" s="9">
        <v>0</v>
      </c>
      <c r="G7" s="7">
        <f>SUM(G20,G29)</f>
        <v>405776.39038</v>
      </c>
      <c r="H7" s="7">
        <f>SUM(H20,H29)</f>
        <v>14608.51239</v>
      </c>
      <c r="I7" s="7">
        <f>SUM(I20,I29)</f>
        <v>139129.91989000008</v>
      </c>
      <c r="J7" s="7">
        <f t="shared" ref="J7:J12" si="0">SUM(B7:I7)</f>
        <v>3197571.6026599999</v>
      </c>
      <c r="M7" s="1">
        <v>2020</v>
      </c>
      <c r="N7" s="7">
        <f t="shared" ref="N7:Q7" si="1">SUM(N20,N29)</f>
        <v>548013</v>
      </c>
      <c r="O7" s="7">
        <f t="shared" si="1"/>
        <v>656712</v>
      </c>
      <c r="P7" s="7">
        <f t="shared" si="1"/>
        <v>0</v>
      </c>
      <c r="Q7" s="7">
        <f t="shared" si="1"/>
        <v>0</v>
      </c>
      <c r="R7" s="9">
        <v>0</v>
      </c>
      <c r="S7" s="7">
        <f t="shared" ref="S7:U7" si="2">SUM(S20,S29)</f>
        <v>0</v>
      </c>
      <c r="T7" s="7">
        <f t="shared" si="2"/>
        <v>0</v>
      </c>
      <c r="U7" s="7">
        <f t="shared" si="2"/>
        <v>0</v>
      </c>
      <c r="V7" s="7">
        <f>SUM(N7:U7)</f>
        <v>1204725</v>
      </c>
    </row>
    <row r="8" spans="1:22" x14ac:dyDescent="0.2">
      <c r="A8" s="1">
        <v>2021</v>
      </c>
      <c r="B8" s="7">
        <f>SUM(B21,B30)</f>
        <v>1538100.79</v>
      </c>
      <c r="C8" s="7">
        <f>SUM(C21,C30)</f>
        <v>629741</v>
      </c>
      <c r="D8" s="7">
        <f>SUM(D21,D30)</f>
        <v>854565.99</v>
      </c>
      <c r="E8" s="7">
        <f>SUM(E21,E30)</f>
        <v>48176.789999999994</v>
      </c>
      <c r="F8" s="9">
        <v>0</v>
      </c>
      <c r="G8" s="7">
        <f>SUM(G21,G30)</f>
        <v>551413.63419000001</v>
      </c>
      <c r="H8" s="7">
        <f>SUM(H21,H30)</f>
        <v>14581.744350000001</v>
      </c>
      <c r="I8" s="7">
        <f>SUM(I21,I30)</f>
        <v>90069</v>
      </c>
      <c r="J8" s="7">
        <f t="shared" si="0"/>
        <v>3726648.9485400002</v>
      </c>
      <c r="M8" s="1">
        <v>2021</v>
      </c>
      <c r="N8" s="7">
        <f t="shared" ref="N8:Q8" si="3">SUM(N21,N30)</f>
        <v>602814</v>
      </c>
      <c r="O8" s="7">
        <f t="shared" si="3"/>
        <v>986151</v>
      </c>
      <c r="P8" s="7">
        <f t="shared" si="3"/>
        <v>0</v>
      </c>
      <c r="Q8" s="7">
        <f t="shared" si="3"/>
        <v>0</v>
      </c>
      <c r="R8" s="9">
        <v>0</v>
      </c>
      <c r="S8" s="7">
        <f t="shared" ref="S8:U8" si="4">SUM(S21,S30)</f>
        <v>0</v>
      </c>
      <c r="T8" s="7">
        <f t="shared" si="4"/>
        <v>0</v>
      </c>
      <c r="U8" s="7">
        <f t="shared" si="4"/>
        <v>0</v>
      </c>
      <c r="V8" s="7">
        <f t="shared" ref="V8:V11" si="5">SUM(N8:U8)</f>
        <v>1588965</v>
      </c>
    </row>
    <row r="9" spans="1:22" x14ac:dyDescent="0.2">
      <c r="A9" s="1">
        <v>2022</v>
      </c>
      <c r="B9" s="7">
        <f>SUM(B22,B31)</f>
        <v>1629210.04</v>
      </c>
      <c r="C9" s="7">
        <f>SUM(C22,C31)</f>
        <v>1077065.6599999999</v>
      </c>
      <c r="D9" s="7">
        <f>SUM(D22,D31)</f>
        <v>1016089.52</v>
      </c>
      <c r="E9" s="7">
        <f>SUM(E22,E31)</f>
        <v>18521.539999999997</v>
      </c>
      <c r="F9" s="9">
        <v>0</v>
      </c>
      <c r="G9" s="7">
        <f>SUM(G22,G31)</f>
        <v>596820.33898</v>
      </c>
      <c r="H9" s="7">
        <f>SUM(H22,H31)</f>
        <v>9989.0367600000009</v>
      </c>
      <c r="I9" s="7">
        <f>SUM(I22,I31)</f>
        <v>2247</v>
      </c>
      <c r="J9" s="7">
        <f t="shared" si="0"/>
        <v>4349943.1357399998</v>
      </c>
      <c r="M9" s="1">
        <v>2022</v>
      </c>
      <c r="N9" s="7">
        <f t="shared" ref="N9:Q9" si="6">SUM(N22,N31)</f>
        <v>663096</v>
      </c>
      <c r="O9" s="7">
        <f t="shared" si="6"/>
        <v>1208556</v>
      </c>
      <c r="P9" s="7">
        <f t="shared" si="6"/>
        <v>0</v>
      </c>
      <c r="Q9" s="7">
        <f t="shared" si="6"/>
        <v>0</v>
      </c>
      <c r="R9" s="9">
        <v>0</v>
      </c>
      <c r="S9" s="7">
        <f t="shared" ref="S9:U9" si="7">SUM(S22,S31)</f>
        <v>0</v>
      </c>
      <c r="T9" s="7">
        <f t="shared" si="7"/>
        <v>0</v>
      </c>
      <c r="U9" s="7">
        <f t="shared" si="7"/>
        <v>0</v>
      </c>
      <c r="V9" s="7">
        <f t="shared" si="5"/>
        <v>1871652</v>
      </c>
    </row>
    <row r="10" spans="1:22" x14ac:dyDescent="0.2">
      <c r="A10" s="1">
        <v>2023</v>
      </c>
      <c r="B10" s="7">
        <f>SUM(B23,B32)</f>
        <v>1158542.2206899996</v>
      </c>
      <c r="C10" s="7">
        <f>SUM(C23,C32)</f>
        <v>1523164.1238899999</v>
      </c>
      <c r="D10" s="7">
        <f>SUM(D23,D32)</f>
        <v>38169.183189999996</v>
      </c>
      <c r="E10" s="7">
        <f>SUM(E23,E32)</f>
        <v>2372.1997999999999</v>
      </c>
      <c r="F10" s="7">
        <f>SUM(F23,F32)</f>
        <v>570685.75364999997</v>
      </c>
      <c r="G10" s="7">
        <f>SUM(G23,G32)</f>
        <v>1036782.8974199999</v>
      </c>
      <c r="H10" s="7">
        <f>SUM(H23,H32)</f>
        <v>5628.8785200000002</v>
      </c>
      <c r="I10" s="7">
        <f>SUM(I23,I32)</f>
        <v>180.83254999999997</v>
      </c>
      <c r="J10" s="7">
        <f t="shared" si="0"/>
        <v>4335526.089709999</v>
      </c>
      <c r="M10" s="1">
        <v>2023</v>
      </c>
      <c r="N10" s="7">
        <f t="shared" ref="N10:Q10" si="8">SUM(N23,N32)</f>
        <v>1181820</v>
      </c>
      <c r="O10" s="7">
        <f t="shared" si="8"/>
        <v>1321225</v>
      </c>
      <c r="P10" s="7">
        <f t="shared" si="8"/>
        <v>0</v>
      </c>
      <c r="Q10" s="7">
        <f t="shared" si="8"/>
        <v>0</v>
      </c>
      <c r="R10" s="7">
        <f>SUM(R23,R32)</f>
        <v>342022</v>
      </c>
      <c r="S10" s="7">
        <f t="shared" ref="S10:U10" si="9">SUM(S23,S32)</f>
        <v>0</v>
      </c>
      <c r="T10" s="7">
        <f t="shared" si="9"/>
        <v>0</v>
      </c>
      <c r="U10" s="7">
        <f t="shared" si="9"/>
        <v>0</v>
      </c>
      <c r="V10" s="7">
        <f t="shared" si="5"/>
        <v>2845067</v>
      </c>
    </row>
    <row r="11" spans="1:22" x14ac:dyDescent="0.2">
      <c r="A11" s="5" t="s">
        <v>6</v>
      </c>
      <c r="B11" s="7">
        <f>SUM(B24,B33)</f>
        <v>287891.65000000002</v>
      </c>
      <c r="C11" s="7">
        <f>SUM(C24,C33)</f>
        <v>233363.26</v>
      </c>
      <c r="D11" s="7">
        <f>SUM(D24,D33)</f>
        <v>2491.5828799999999</v>
      </c>
      <c r="E11" s="7">
        <f>SUM(E24,E33)</f>
        <v>1276.79</v>
      </c>
      <c r="F11" s="7">
        <f>SUM(F24,F33)</f>
        <v>134859.79470999999</v>
      </c>
      <c r="G11" s="7">
        <f>SUM(G24,G33)</f>
        <v>151126.23449</v>
      </c>
      <c r="H11" s="7">
        <f>SUM(H24,H33)</f>
        <v>1081.1423</v>
      </c>
      <c r="I11" s="7">
        <f>SUM(I24,I33)</f>
        <v>-25.472010000000004</v>
      </c>
      <c r="J11" s="7">
        <f t="shared" si="0"/>
        <v>812064.98236999998</v>
      </c>
      <c r="M11" s="5">
        <v>2024</v>
      </c>
      <c r="N11" s="7">
        <f t="shared" ref="N11:Q11" si="10">SUM(N24,N33)</f>
        <v>1174270</v>
      </c>
      <c r="O11" s="7">
        <f t="shared" si="10"/>
        <v>1577676</v>
      </c>
      <c r="P11" s="7">
        <f t="shared" si="10"/>
        <v>0</v>
      </c>
      <c r="Q11" s="7">
        <f t="shared" si="10"/>
        <v>0</v>
      </c>
      <c r="R11" s="7">
        <f>SUM(R24,R33)</f>
        <v>354809</v>
      </c>
      <c r="S11" s="7">
        <f t="shared" ref="S11:U11" si="11">SUM(S24,S33)</f>
        <v>0</v>
      </c>
      <c r="T11" s="7">
        <f t="shared" si="11"/>
        <v>0</v>
      </c>
      <c r="U11" s="7">
        <f t="shared" si="11"/>
        <v>0</v>
      </c>
      <c r="V11" s="7">
        <f t="shared" si="5"/>
        <v>3106755</v>
      </c>
    </row>
    <row r="12" spans="1:22" ht="15.75" x14ac:dyDescent="0.25">
      <c r="A12" s="6" t="s">
        <v>0</v>
      </c>
      <c r="B12" s="8">
        <f t="shared" ref="B12:I12" si="12">SUM(B7:B11)</f>
        <v>5863249.6806900008</v>
      </c>
      <c r="C12" s="8">
        <f t="shared" si="12"/>
        <v>4306558.7138900002</v>
      </c>
      <c r="D12" s="8">
        <f t="shared" si="12"/>
        <v>2371566.9660700001</v>
      </c>
      <c r="E12" s="8">
        <f t="shared" si="12"/>
        <v>155423.7598</v>
      </c>
      <c r="F12" s="8">
        <f t="shared" si="12"/>
        <v>705545.5483599999</v>
      </c>
      <c r="G12" s="8">
        <f t="shared" si="12"/>
        <v>2741919.4954599999</v>
      </c>
      <c r="H12" s="8">
        <f t="shared" si="12"/>
        <v>45889.314319999998</v>
      </c>
      <c r="I12" s="8">
        <f t="shared" si="12"/>
        <v>231601.28043000007</v>
      </c>
      <c r="J12" s="8">
        <f t="shared" si="0"/>
        <v>16421754.759020001</v>
      </c>
      <c r="M12" s="6" t="s">
        <v>0</v>
      </c>
      <c r="N12" s="8">
        <f>SUM(N7:N11)</f>
        <v>4170013</v>
      </c>
      <c r="O12" s="8">
        <f>SUM(O7:O11)</f>
        <v>5750320</v>
      </c>
      <c r="P12" s="8">
        <f>SUM(P7:P11)</f>
        <v>0</v>
      </c>
      <c r="Q12" s="8">
        <f>SUM(Q7:Q11)</f>
        <v>0</v>
      </c>
      <c r="R12" s="8">
        <f t="shared" ref="R12:U12" si="13">SUM(R7:R11)</f>
        <v>696831</v>
      </c>
      <c r="S12" s="8">
        <f t="shared" si="13"/>
        <v>0</v>
      </c>
      <c r="T12" s="8">
        <f t="shared" si="13"/>
        <v>0</v>
      </c>
      <c r="U12" s="8">
        <f t="shared" si="13"/>
        <v>0</v>
      </c>
      <c r="V12" s="8">
        <f>SUM(N12:U12)</f>
        <v>10617164</v>
      </c>
    </row>
    <row r="14" spans="1:22" x14ac:dyDescent="0.2">
      <c r="A14" s="15" t="s">
        <v>1</v>
      </c>
      <c r="E14" s="4"/>
      <c r="F14" s="4"/>
      <c r="G14" s="4"/>
      <c r="H14" s="4"/>
      <c r="I14" s="4"/>
    </row>
    <row r="15" spans="1:22" ht="48.95" customHeight="1" x14ac:dyDescent="0.2">
      <c r="A15" s="16" t="s">
        <v>7</v>
      </c>
      <c r="B15" s="11"/>
      <c r="C15" s="11"/>
      <c r="D15" s="11"/>
      <c r="E15" s="11"/>
      <c r="F15" s="11"/>
      <c r="G15" s="11"/>
      <c r="H15" s="11"/>
      <c r="I15" s="11"/>
      <c r="J15" s="11"/>
    </row>
    <row r="18" spans="1:22" x14ac:dyDescent="0.2">
      <c r="A18" s="14" t="s">
        <v>8</v>
      </c>
      <c r="M18" s="14" t="s">
        <v>24</v>
      </c>
    </row>
    <row r="19" spans="1:22" ht="34.5" x14ac:dyDescent="0.25">
      <c r="A19" s="5" t="s">
        <v>26</v>
      </c>
      <c r="B19" s="12" t="s">
        <v>27</v>
      </c>
      <c r="C19" s="12" t="s">
        <v>28</v>
      </c>
      <c r="D19" s="12" t="s">
        <v>29</v>
      </c>
      <c r="E19" s="12" t="s">
        <v>30</v>
      </c>
      <c r="F19" s="12" t="s">
        <v>31</v>
      </c>
      <c r="G19" s="12" t="s">
        <v>32</v>
      </c>
      <c r="H19" s="12" t="s">
        <v>33</v>
      </c>
      <c r="I19" s="12" t="s">
        <v>34</v>
      </c>
      <c r="J19" s="3" t="s">
        <v>0</v>
      </c>
      <c r="M19" s="5" t="s">
        <v>26</v>
      </c>
      <c r="N19" s="3" t="s">
        <v>15</v>
      </c>
      <c r="O19" s="3" t="s">
        <v>18</v>
      </c>
      <c r="P19" s="3" t="s">
        <v>19</v>
      </c>
      <c r="Q19" s="3" t="s">
        <v>14</v>
      </c>
      <c r="R19" s="3" t="s">
        <v>10</v>
      </c>
      <c r="S19" s="3" t="s">
        <v>11</v>
      </c>
      <c r="T19" s="3" t="s">
        <v>12</v>
      </c>
      <c r="U19" s="3" t="s">
        <v>13</v>
      </c>
      <c r="V19" s="3" t="s">
        <v>0</v>
      </c>
    </row>
    <row r="20" spans="1:22" x14ac:dyDescent="0.2">
      <c r="A20" s="1">
        <v>2020</v>
      </c>
      <c r="B20" s="7" t="s">
        <v>16</v>
      </c>
      <c r="C20" s="7">
        <v>630417.81999999995</v>
      </c>
      <c r="D20" s="7">
        <v>245567.35999999999</v>
      </c>
      <c r="E20" s="7">
        <v>41862.75</v>
      </c>
      <c r="F20" s="7">
        <v>0</v>
      </c>
      <c r="G20" s="7">
        <v>17186.740030000001</v>
      </c>
      <c r="H20" s="7">
        <v>0</v>
      </c>
      <c r="I20" s="7">
        <v>6153.2514299999993</v>
      </c>
      <c r="J20" s="7">
        <f>SUM(B20:I20)</f>
        <v>941187.92145999987</v>
      </c>
      <c r="M20" s="1">
        <v>2020</v>
      </c>
      <c r="N20" s="7">
        <v>0</v>
      </c>
      <c r="O20" s="7">
        <v>603341</v>
      </c>
      <c r="P20" s="10"/>
      <c r="Q20" s="10"/>
      <c r="R20" s="10"/>
      <c r="S20" s="10"/>
      <c r="T20" s="10"/>
      <c r="U20" s="10"/>
      <c r="V20" s="7">
        <f>SUM(N20:U20)</f>
        <v>603341</v>
      </c>
    </row>
    <row r="21" spans="1:22" x14ac:dyDescent="0.2">
      <c r="A21" s="1">
        <v>2021</v>
      </c>
      <c r="B21" s="7" t="s">
        <v>17</v>
      </c>
      <c r="C21" s="7">
        <v>466667.31</v>
      </c>
      <c r="D21" s="7">
        <v>556586.98</v>
      </c>
      <c r="E21" s="7">
        <v>4475.0200000000004</v>
      </c>
      <c r="F21" s="7">
        <v>0</v>
      </c>
      <c r="G21" s="7">
        <v>284741.77029000001</v>
      </c>
      <c r="H21" s="7">
        <v>0</v>
      </c>
      <c r="I21" s="7">
        <v>2855</v>
      </c>
      <c r="J21" s="7">
        <f>SUM(B21:I21)</f>
        <v>1315326.08029</v>
      </c>
      <c r="M21" s="1">
        <v>2021</v>
      </c>
      <c r="N21" s="7">
        <v>0</v>
      </c>
      <c r="O21" s="7">
        <v>930859</v>
      </c>
      <c r="P21" s="10"/>
      <c r="Q21" s="10"/>
      <c r="R21" s="10"/>
      <c r="S21" s="10"/>
      <c r="T21" s="10"/>
      <c r="U21" s="10"/>
      <c r="V21" s="7">
        <f t="shared" ref="V21:V24" si="14">SUM(N21:U21)</f>
        <v>930859</v>
      </c>
    </row>
    <row r="22" spans="1:22" x14ac:dyDescent="0.2">
      <c r="A22" s="1">
        <v>2022</v>
      </c>
      <c r="B22" s="7" t="s">
        <v>17</v>
      </c>
      <c r="C22" s="7">
        <v>938709.08</v>
      </c>
      <c r="D22" s="7">
        <v>676281.45</v>
      </c>
      <c r="E22" s="7">
        <v>570.1</v>
      </c>
      <c r="F22" s="7">
        <v>0</v>
      </c>
      <c r="G22" s="7">
        <v>352726.22463000001</v>
      </c>
      <c r="H22" s="7">
        <v>0</v>
      </c>
      <c r="I22" s="7">
        <v>477</v>
      </c>
      <c r="J22" s="7">
        <f>SUM(B22:I22)</f>
        <v>1968763.85463</v>
      </c>
      <c r="M22" s="1">
        <v>2022</v>
      </c>
      <c r="N22" s="7">
        <v>0</v>
      </c>
      <c r="O22" s="7">
        <v>1151108</v>
      </c>
      <c r="P22" s="10"/>
      <c r="Q22" s="10"/>
      <c r="R22" s="10"/>
      <c r="S22" s="10"/>
      <c r="T22" s="10"/>
      <c r="U22" s="10"/>
      <c r="V22" s="7">
        <f t="shared" si="14"/>
        <v>1151108</v>
      </c>
    </row>
    <row r="23" spans="1:22" x14ac:dyDescent="0.2">
      <c r="A23" s="1">
        <v>2023</v>
      </c>
      <c r="B23" s="7" t="s">
        <v>17</v>
      </c>
      <c r="C23" s="7">
        <v>1258801.5000799999</v>
      </c>
      <c r="D23" s="7">
        <v>14829.17056</v>
      </c>
      <c r="E23" s="7">
        <v>636.26962999999989</v>
      </c>
      <c r="F23" s="7">
        <v>465564.37487</v>
      </c>
      <c r="G23" s="7">
        <v>422895.92671999999</v>
      </c>
      <c r="H23" s="7">
        <v>0</v>
      </c>
      <c r="I23" s="7">
        <v>0</v>
      </c>
      <c r="J23" s="7">
        <f>SUM(B23:I23)</f>
        <v>2162727.24186</v>
      </c>
      <c r="M23" s="1">
        <v>2023</v>
      </c>
      <c r="N23" s="7">
        <v>0</v>
      </c>
      <c r="O23" s="7">
        <v>890239</v>
      </c>
      <c r="P23" s="10"/>
      <c r="Q23" s="10"/>
      <c r="R23" s="7">
        <v>282493</v>
      </c>
      <c r="S23" s="10"/>
      <c r="T23" s="10"/>
      <c r="U23" s="10"/>
      <c r="V23" s="7">
        <f t="shared" si="14"/>
        <v>1172732</v>
      </c>
    </row>
    <row r="24" spans="1:22" x14ac:dyDescent="0.2">
      <c r="A24" s="5" t="s">
        <v>6</v>
      </c>
      <c r="B24" s="7" t="s">
        <v>17</v>
      </c>
      <c r="C24" s="7">
        <v>188033.16</v>
      </c>
      <c r="D24" s="7">
        <v>619.80064000000004</v>
      </c>
      <c r="E24" s="7">
        <v>2.42</v>
      </c>
      <c r="F24" s="7">
        <v>112107.94938999999</v>
      </c>
      <c r="G24" s="7">
        <v>95655.265649999987</v>
      </c>
      <c r="H24" s="7">
        <v>0</v>
      </c>
      <c r="I24" s="7">
        <v>0</v>
      </c>
      <c r="J24" s="7">
        <f>SUM(B24:I24)</f>
        <v>396418.59568000003</v>
      </c>
      <c r="M24" s="5">
        <v>2024</v>
      </c>
      <c r="N24" s="7">
        <v>0</v>
      </c>
      <c r="O24" s="7">
        <v>1139315</v>
      </c>
      <c r="P24" s="10"/>
      <c r="Q24" s="10"/>
      <c r="R24" s="7">
        <v>295032</v>
      </c>
      <c r="S24" s="10"/>
      <c r="T24" s="10"/>
      <c r="U24" s="10"/>
      <c r="V24" s="7">
        <f t="shared" si="14"/>
        <v>1434347</v>
      </c>
    </row>
    <row r="25" spans="1:22" ht="15.75" x14ac:dyDescent="0.25">
      <c r="A25" s="6" t="s">
        <v>0</v>
      </c>
      <c r="B25" s="8">
        <f>SUM(B20:B24)</f>
        <v>0</v>
      </c>
      <c r="C25" s="8">
        <f>SUM(C20:C24)</f>
        <v>3482628.8700799998</v>
      </c>
      <c r="D25" s="8">
        <f>SUM(D20:D24)</f>
        <v>1493884.7612000001</v>
      </c>
      <c r="E25" s="8">
        <f>SUM(E20:E24)</f>
        <v>47546.559630000003</v>
      </c>
      <c r="F25" s="8">
        <f>SUM(F20:F24)</f>
        <v>577672.32426000002</v>
      </c>
      <c r="G25" s="8">
        <f>SUM(G20:G24)</f>
        <v>1173205.9273199998</v>
      </c>
      <c r="H25" s="8">
        <f>SUM(H20:H24)</f>
        <v>0</v>
      </c>
      <c r="I25" s="8">
        <f>SUM(I20:I24)</f>
        <v>9485.2514300000003</v>
      </c>
      <c r="J25" s="8">
        <f>SUM(B25:I25)</f>
        <v>6784423.6939199995</v>
      </c>
      <c r="M25" s="6" t="s">
        <v>0</v>
      </c>
      <c r="N25" s="8">
        <f>SUM(N20:N24)</f>
        <v>0</v>
      </c>
      <c r="O25" s="8">
        <f>SUM(O20:O24)</f>
        <v>4714862</v>
      </c>
      <c r="P25" s="8">
        <f>SUM(P20:P24)</f>
        <v>0</v>
      </c>
      <c r="Q25" s="8">
        <f>SUM(Q20:Q24)</f>
        <v>0</v>
      </c>
      <c r="R25" s="8">
        <f t="shared" ref="R25:U25" si="15">SUM(R20:R24)</f>
        <v>577525</v>
      </c>
      <c r="S25" s="8">
        <f t="shared" si="15"/>
        <v>0</v>
      </c>
      <c r="T25" s="8">
        <f t="shared" si="15"/>
        <v>0</v>
      </c>
      <c r="U25" s="8">
        <f t="shared" si="15"/>
        <v>0</v>
      </c>
      <c r="V25" s="8">
        <f>SUM(N25:U25)</f>
        <v>5292387</v>
      </c>
    </row>
    <row r="27" spans="1:22" x14ac:dyDescent="0.2">
      <c r="A27" s="14" t="s">
        <v>9</v>
      </c>
      <c r="M27" s="14" t="s">
        <v>25</v>
      </c>
    </row>
    <row r="28" spans="1:22" ht="18.75" x14ac:dyDescent="0.25">
      <c r="A28" s="5" t="s">
        <v>26</v>
      </c>
      <c r="B28" s="3" t="s">
        <v>2</v>
      </c>
      <c r="C28" s="3" t="s">
        <v>3</v>
      </c>
      <c r="D28" s="3" t="s">
        <v>4</v>
      </c>
      <c r="E28" s="3" t="s">
        <v>5</v>
      </c>
      <c r="F28" s="3" t="s">
        <v>20</v>
      </c>
      <c r="G28" s="3" t="s">
        <v>21</v>
      </c>
      <c r="H28" s="3" t="s">
        <v>22</v>
      </c>
      <c r="I28" s="3" t="s">
        <v>23</v>
      </c>
      <c r="J28" s="3" t="s">
        <v>0</v>
      </c>
      <c r="M28" s="5" t="s">
        <v>26</v>
      </c>
      <c r="N28" s="3" t="s">
        <v>15</v>
      </c>
      <c r="O28" s="3" t="s">
        <v>18</v>
      </c>
      <c r="P28" s="3" t="s">
        <v>19</v>
      </c>
      <c r="Q28" s="3" t="s">
        <v>14</v>
      </c>
      <c r="R28" s="3" t="s">
        <v>10</v>
      </c>
      <c r="S28" s="3" t="s">
        <v>11</v>
      </c>
      <c r="T28" s="3" t="s">
        <v>12</v>
      </c>
      <c r="U28" s="3" t="s">
        <v>13</v>
      </c>
      <c r="V28" s="3" t="s">
        <v>0</v>
      </c>
    </row>
    <row r="29" spans="1:22" x14ac:dyDescent="0.2">
      <c r="A29" s="1">
        <v>2020</v>
      </c>
      <c r="B29" s="7">
        <v>1249504.98</v>
      </c>
      <c r="C29" s="7">
        <v>212806.85</v>
      </c>
      <c r="D29" s="7">
        <v>214683.33</v>
      </c>
      <c r="E29" s="7">
        <v>43213.69</v>
      </c>
      <c r="F29" s="7">
        <v>0</v>
      </c>
      <c r="G29" s="7">
        <v>388589.65035000001</v>
      </c>
      <c r="H29" s="7">
        <v>14608.51239</v>
      </c>
      <c r="I29" s="7">
        <v>132976.66846000007</v>
      </c>
      <c r="J29" s="7">
        <f t="shared" ref="J29:J34" si="16">SUM(B29:I29)</f>
        <v>2256383.6812000005</v>
      </c>
      <c r="M29" s="1">
        <v>2020</v>
      </c>
      <c r="N29" s="7">
        <f>548.013*1000</f>
        <v>548013</v>
      </c>
      <c r="O29" s="7">
        <v>53371</v>
      </c>
      <c r="P29" s="10"/>
      <c r="Q29" s="10"/>
      <c r="R29" s="10"/>
      <c r="S29" s="10"/>
      <c r="T29" s="10"/>
      <c r="U29" s="10"/>
      <c r="V29" s="7">
        <f>SUM(N29:U29)</f>
        <v>601384</v>
      </c>
    </row>
    <row r="30" spans="1:22" x14ac:dyDescent="0.2">
      <c r="A30" s="1">
        <v>2021</v>
      </c>
      <c r="B30" s="7">
        <v>1538100.79</v>
      </c>
      <c r="C30" s="7">
        <v>163073.69</v>
      </c>
      <c r="D30" s="7">
        <v>297979.01</v>
      </c>
      <c r="E30" s="7">
        <v>43701.77</v>
      </c>
      <c r="F30" s="7">
        <v>0</v>
      </c>
      <c r="G30" s="7">
        <v>266671.8639</v>
      </c>
      <c r="H30" s="7">
        <v>14581.744350000001</v>
      </c>
      <c r="I30" s="7">
        <v>87214</v>
      </c>
      <c r="J30" s="7">
        <f t="shared" si="16"/>
        <v>2411322.8682499998</v>
      </c>
      <c r="M30" s="1">
        <v>2021</v>
      </c>
      <c r="N30" s="7">
        <f>602.814*1000</f>
        <v>602814</v>
      </c>
      <c r="O30" s="7">
        <v>55292</v>
      </c>
      <c r="P30" s="10"/>
      <c r="Q30" s="10"/>
      <c r="R30" s="10"/>
      <c r="S30" s="10"/>
      <c r="T30" s="10"/>
      <c r="U30" s="10"/>
      <c r="V30" s="7">
        <f t="shared" ref="V30:V33" si="17">SUM(N30:U30)</f>
        <v>658106</v>
      </c>
    </row>
    <row r="31" spans="1:22" x14ac:dyDescent="0.2">
      <c r="A31" s="1">
        <v>2022</v>
      </c>
      <c r="B31" s="7">
        <v>1629210.04</v>
      </c>
      <c r="C31" s="7">
        <v>138356.57999999999</v>
      </c>
      <c r="D31" s="7">
        <v>339808.07</v>
      </c>
      <c r="E31" s="7">
        <v>17951.439999999999</v>
      </c>
      <c r="F31" s="7">
        <v>0</v>
      </c>
      <c r="G31" s="7">
        <v>244094.11434999999</v>
      </c>
      <c r="H31" s="7">
        <v>9989.0367600000009</v>
      </c>
      <c r="I31" s="7">
        <v>1770</v>
      </c>
      <c r="J31" s="7">
        <f t="shared" si="16"/>
        <v>2381179.2811099999</v>
      </c>
      <c r="M31" s="1">
        <v>2022</v>
      </c>
      <c r="N31" s="7">
        <f>663.096*1000</f>
        <v>663096</v>
      </c>
      <c r="O31" s="7">
        <v>57448</v>
      </c>
      <c r="P31" s="10"/>
      <c r="Q31" s="10"/>
      <c r="R31" s="10"/>
      <c r="S31" s="10"/>
      <c r="T31" s="10"/>
      <c r="U31" s="10"/>
      <c r="V31" s="7">
        <f t="shared" si="17"/>
        <v>720544</v>
      </c>
    </row>
    <row r="32" spans="1:22" x14ac:dyDescent="0.2">
      <c r="A32" s="1">
        <v>2023</v>
      </c>
      <c r="B32" s="7">
        <v>1158542.2206899996</v>
      </c>
      <c r="C32" s="7">
        <v>264362.6238099999</v>
      </c>
      <c r="D32" s="7">
        <v>23340.012629999997</v>
      </c>
      <c r="E32" s="7">
        <v>1735.9301700000001</v>
      </c>
      <c r="F32" s="7">
        <v>105121.37878</v>
      </c>
      <c r="G32" s="7">
        <v>613886.97069999995</v>
      </c>
      <c r="H32" s="7">
        <v>5628.8785200000002</v>
      </c>
      <c r="I32" s="7">
        <v>180.83254999999997</v>
      </c>
      <c r="J32" s="7">
        <f t="shared" si="16"/>
        <v>2172798.8478499991</v>
      </c>
      <c r="M32" s="1">
        <v>2023</v>
      </c>
      <c r="N32" s="7">
        <v>1181820</v>
      </c>
      <c r="O32" s="7">
        <v>430986</v>
      </c>
      <c r="P32" s="10"/>
      <c r="Q32" s="10"/>
      <c r="R32" s="7">
        <v>59529</v>
      </c>
      <c r="S32" s="10"/>
      <c r="T32" s="10"/>
      <c r="U32" s="10"/>
      <c r="V32" s="7">
        <f t="shared" si="17"/>
        <v>1672335</v>
      </c>
    </row>
    <row r="33" spans="1:22" x14ac:dyDescent="0.2">
      <c r="A33" s="5" t="s">
        <v>6</v>
      </c>
      <c r="B33" s="7">
        <v>287891.65000000002</v>
      </c>
      <c r="C33" s="7">
        <v>45330.1</v>
      </c>
      <c r="D33" s="7">
        <v>1871.78224</v>
      </c>
      <c r="E33" s="7">
        <v>1274.3699999999999</v>
      </c>
      <c r="F33" s="7">
        <v>22751.845319999997</v>
      </c>
      <c r="G33" s="7">
        <v>55470.968840000001</v>
      </c>
      <c r="H33" s="7">
        <v>1081.1423</v>
      </c>
      <c r="I33" s="7">
        <v>-25.472010000000004</v>
      </c>
      <c r="J33" s="7">
        <f t="shared" si="16"/>
        <v>415646.38668999996</v>
      </c>
      <c r="M33" s="5">
        <v>2024</v>
      </c>
      <c r="N33" s="7">
        <v>1174270</v>
      </c>
      <c r="O33" s="7">
        <v>438361</v>
      </c>
      <c r="P33" s="10"/>
      <c r="Q33" s="10"/>
      <c r="R33" s="7">
        <v>59777</v>
      </c>
      <c r="S33" s="10"/>
      <c r="T33" s="10"/>
      <c r="U33" s="10"/>
      <c r="V33" s="7">
        <f t="shared" si="17"/>
        <v>1672408</v>
      </c>
    </row>
    <row r="34" spans="1:22" ht="15.75" x14ac:dyDescent="0.25">
      <c r="A34" s="6" t="s">
        <v>0</v>
      </c>
      <c r="B34" s="8">
        <f>SUM(B29:B33)</f>
        <v>5863249.6806900008</v>
      </c>
      <c r="C34" s="8">
        <f>SUM(C29:C33)</f>
        <v>823929.84380999987</v>
      </c>
      <c r="D34" s="8">
        <f>SUM(D29:D33)</f>
        <v>877682.2048699999</v>
      </c>
      <c r="E34" s="8">
        <f>SUM(E29:E33)</f>
        <v>107877.20017</v>
      </c>
      <c r="F34" s="8">
        <f t="shared" ref="F34:I34" si="18">SUM(F29:F33)</f>
        <v>127873.22409999999</v>
      </c>
      <c r="G34" s="8">
        <f t="shared" si="18"/>
        <v>1568713.5681399999</v>
      </c>
      <c r="H34" s="8">
        <f t="shared" si="18"/>
        <v>45889.314319999998</v>
      </c>
      <c r="I34" s="8">
        <f t="shared" si="18"/>
        <v>222116.02900000007</v>
      </c>
      <c r="J34" s="8">
        <f t="shared" si="16"/>
        <v>9637331.0650999993</v>
      </c>
      <c r="M34" s="6" t="s">
        <v>0</v>
      </c>
      <c r="N34" s="8">
        <f t="shared" ref="N34:U34" si="19">SUM(N29:N33)</f>
        <v>4170013</v>
      </c>
      <c r="O34" s="8">
        <f t="shared" si="19"/>
        <v>1035458</v>
      </c>
      <c r="P34" s="8">
        <f t="shared" si="19"/>
        <v>0</v>
      </c>
      <c r="Q34" s="8">
        <f t="shared" si="19"/>
        <v>0</v>
      </c>
      <c r="R34" s="8">
        <f t="shared" si="19"/>
        <v>119306</v>
      </c>
      <c r="S34" s="8">
        <f t="shared" si="19"/>
        <v>0</v>
      </c>
      <c r="T34" s="8">
        <f t="shared" si="19"/>
        <v>0</v>
      </c>
      <c r="U34" s="8">
        <f t="shared" si="19"/>
        <v>0</v>
      </c>
      <c r="V34" s="8">
        <f>SUM(N34:U34)</f>
        <v>5324777</v>
      </c>
    </row>
  </sheetData>
  <pageMargins left="0.7" right="0.7" top="0.75" bottom="0.75" header="0.3" footer="0.3"/>
  <pageSetup orientation="portrait" horizontalDpi="1200" verticalDpi="1200" r:id="rId1"/>
  <headerFooter>
    <oddHeader>&amp;R&amp;F</oddHeader>
    <oddFooter xml:space="preserve">&amp;C_x000D_&amp;1#&amp;"Calibri"&amp;10&amp;K000000 Internal </oddFooter>
  </headerFooter>
  <customProperties>
    <customPr name="EpmWorksheetKeyString_GUID" r:id="rId2"/>
  </customProperties>
  <tableParts count="6">
    <tablePart r:id="rId3"/>
    <tablePart r:id="rId4"/>
    <tablePart r:id="rId5"/>
    <tablePart r:id="rId6"/>
    <tablePart r:id="rId7"/>
    <tablePart r:id="rId8"/>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6" ma:contentTypeDescription="Create a new document." ma:contentTypeScope="" ma:versionID="5fe2671ccf995d91308367134f80f94e">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e7d03463675d01ec114beef3511a05aa"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9AEDB96-93EA-4595-8381-EDBCDA3E2D6C}">
  <ds:schemaRefs>
    <ds:schemaRef ds:uri="http://schemas.microsoft.com/sharepoint/v3/contenttype/forms"/>
  </ds:schemaRefs>
</ds:datastoreItem>
</file>

<file path=customXml/itemProps2.xml><?xml version="1.0" encoding="utf-8"?>
<ds:datastoreItem xmlns:ds="http://schemas.openxmlformats.org/officeDocument/2006/customXml" ds:itemID="{ED66E591-5023-4E7A-AAEF-38C649D45E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A5D4D6-0B54-4335-AFF2-D7FDEB84735C}">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e0cce852-5f9c-445c-9e4f-940f14a227d8"/>
    <ds:schemaRef ds:uri="978b82e6-668a-48b7-921e-d900dc474158"/>
    <ds:schemaRef ds:uri="http://purl.org/dc/dcmitype/"/>
    <ds:schemaRef ds:uri="http://schemas.openxmlformats.org/package/2006/metadata/core-properties"/>
    <ds:schemaRef ds:uri="http://www.w3.org/XML/1998/namespace"/>
    <ds:schemaRef ds:uri="http://purl.org/dc/terms/"/>
  </ds:schemaRefs>
</ds:datastoreItem>
</file>

<file path=docMetadata/LabelInfo.xml><?xml version="1.0" encoding="utf-8"?>
<clbl:labelList xmlns:clbl="http://schemas.microsoft.com/office/2020/mipLabelMetadata">
  <clbl:label id="{64fb56ae-b253-43b2-ae76-5b0fef4d3037}"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WMP Discovery 2023 2025 DR SPD 016 Q003 Atch 01</dc:title>
  <dc:subject>WMP Discovery 2023 2025 DR SPD 016 Q003 Atch 01</dc:subject>
  <dc:creator/>
  <cp:keywords/>
  <dc:description/>
  <cp:lastModifiedBy/>
  <dcterms:created xsi:type="dcterms:W3CDTF">2024-06-04T17:24:52Z</dcterms:created>
  <dcterms:modified xsi:type="dcterms:W3CDTF">2024-08-30T17:45:05Z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MediaServiceImageTags">
    <vt:lpwstr/>
  </property>
</Properties>
</file>