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pge.sharepoint.com/sites/CWSP2021WMP/Shared Documents/2021 WMP Quarterly Reports/00. Final Submissions/11-01-2021/Progress Report (Remedies)/Attachments/OEIS Public/"/>
    </mc:Choice>
  </mc:AlternateContent>
  <xr:revisionPtr revIDLastSave="171" documentId="13_ncr:1_{C1D24B66-FED1-430D-AB07-47CBEDE700D2}" xr6:coauthVersionLast="46" xr6:coauthVersionMax="47" xr10:uidLastSave="{C44C969D-2EB3-420C-AD0C-B627DFCC3BCE}"/>
  <bookViews>
    <workbookView xWindow="2340" yWindow="2340" windowWidth="15375" windowHeight="7875" xr2:uid="{79477929-E43D-456A-AAFF-8A41507155A7}"/>
  </bookViews>
  <sheets>
    <sheet name="WMP PGE-21-25" sheetId="18" r:id="rId1"/>
    <sheet name="Tx-Dx Split" sheetId="10" state="hidden" r:id="rId2"/>
    <sheet name="Summary Table 2.24 - 4PM" sheetId="6" state="hidden" r:id="rId3"/>
    <sheet name="Sheet1" sheetId="8" state="hidden" r:id="rId4"/>
    <sheet name="Summary Table #2 2.24 - 4PM" sheetId="7" state="hidden" r:id="rId5"/>
    <sheet name="Summary Table 2" sheetId="4" state="hidden" r:id="rId6"/>
    <sheet name="initiative Cross Check" sheetId="5" state="hidden" r:id="rId7"/>
    <sheet name="Summary Table 1" sheetId="3" state="hidden" r:id="rId8"/>
  </sheets>
  <definedNames>
    <definedName name="_xlnm._FilterDatabase" localSheetId="7" hidden="1">'Summary Table 1'!$B$2:$H$133</definedName>
    <definedName name="_xlnm._FilterDatabase" localSheetId="5" hidden="1">'Summary Table 2'!$A$2:$G$14</definedName>
    <definedName name="_xlnm._FilterDatabase" localSheetId="2" hidden="1">'Summary Table 2.24 - 4PM'!$A$1:$G$125</definedName>
    <definedName name="_Hlk62822335" localSheetId="1">'Tx-Dx Split'!$B$18</definedName>
    <definedName name="_Hlk62822335" localSheetId="0">'WMP PGE-21-25'!$B$3</definedName>
    <definedName name="_Hlk62822352" localSheetId="1">'Tx-Dx Split'!$B$27</definedName>
    <definedName name="_Hlk62822352" localSheetId="0">'WMP PGE-21-25'!#REF!</definedName>
    <definedName name="_Hlk62822366" localSheetId="1">'Tx-Dx Split'!$B$11</definedName>
    <definedName name="_Hlk62822366" localSheetId="0">'WMP PGE-21-25'!#REF!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8" l="1"/>
  <c r="F6" i="18"/>
  <c r="F5" i="18"/>
  <c r="J68" i="10" l="1"/>
  <c r="I68" i="10"/>
  <c r="H68" i="10"/>
  <c r="J67" i="10"/>
  <c r="I67" i="10"/>
  <c r="H67" i="10"/>
  <c r="J66" i="10"/>
  <c r="I66" i="10"/>
  <c r="H66" i="10"/>
  <c r="J65" i="10"/>
  <c r="I65" i="10"/>
  <c r="H65" i="10"/>
  <c r="J64" i="10"/>
  <c r="I64" i="10"/>
  <c r="H64" i="10"/>
  <c r="J60" i="10"/>
  <c r="I60" i="10"/>
  <c r="H60" i="10"/>
  <c r="J59" i="10"/>
  <c r="I59" i="10"/>
  <c r="H59" i="10"/>
  <c r="J58" i="10"/>
  <c r="I58" i="10"/>
  <c r="H58" i="10"/>
  <c r="J57" i="10"/>
  <c r="I57" i="10"/>
  <c r="H57" i="10"/>
  <c r="J56" i="10"/>
  <c r="I56" i="10"/>
  <c r="H56" i="10"/>
  <c r="J55" i="10"/>
  <c r="I55" i="10"/>
  <c r="H55" i="10"/>
  <c r="J54" i="10"/>
  <c r="I54" i="10"/>
  <c r="H54" i="10"/>
  <c r="J53" i="10"/>
  <c r="I53" i="10"/>
  <c r="H53" i="10"/>
  <c r="J52" i="10"/>
  <c r="I52" i="10"/>
  <c r="H52" i="10"/>
  <c r="J51" i="10"/>
  <c r="I51" i="10"/>
  <c r="H51" i="10"/>
  <c r="J47" i="10"/>
  <c r="I47" i="10"/>
  <c r="H47" i="10"/>
  <c r="J46" i="10"/>
  <c r="I46" i="10"/>
  <c r="H46" i="10"/>
  <c r="J45" i="10"/>
  <c r="I45" i="10"/>
  <c r="H45" i="10"/>
  <c r="J44" i="10"/>
  <c r="I44" i="10"/>
  <c r="H44" i="10"/>
  <c r="J43" i="10"/>
  <c r="I43" i="10"/>
  <c r="H43" i="10"/>
  <c r="J42" i="10"/>
  <c r="I42" i="10"/>
  <c r="H42" i="10"/>
  <c r="J41" i="10"/>
  <c r="I41" i="10"/>
  <c r="H41" i="10"/>
  <c r="J36" i="10"/>
  <c r="I36" i="10"/>
  <c r="H36" i="10"/>
  <c r="J35" i="10"/>
  <c r="I35" i="10"/>
  <c r="H35" i="10"/>
  <c r="J34" i="10"/>
  <c r="I34" i="10"/>
  <c r="H34" i="10"/>
  <c r="J33" i="10"/>
  <c r="I33" i="10"/>
  <c r="H33" i="10"/>
  <c r="J32" i="10"/>
  <c r="I32" i="10"/>
  <c r="H32" i="10"/>
  <c r="J31" i="10"/>
  <c r="I31" i="10"/>
  <c r="H31" i="10"/>
  <c r="J30" i="10"/>
  <c r="I30" i="10"/>
  <c r="H30" i="10"/>
  <c r="J24" i="10"/>
  <c r="I24" i="10"/>
  <c r="H24" i="10"/>
  <c r="J23" i="10"/>
  <c r="I23" i="10"/>
  <c r="H23" i="10"/>
  <c r="J22" i="10"/>
  <c r="I22" i="10"/>
  <c r="H22" i="10"/>
  <c r="J21" i="10"/>
  <c r="I21" i="10"/>
  <c r="H21" i="10"/>
  <c r="J20" i="10"/>
  <c r="I20" i="10"/>
  <c r="H20" i="10"/>
  <c r="H14" i="10"/>
  <c r="I14" i="10"/>
  <c r="J14" i="10"/>
  <c r="H15" i="10"/>
  <c r="I15" i="10"/>
  <c r="J15" i="10"/>
  <c r="J13" i="10"/>
  <c r="I13" i="10"/>
  <c r="H13" i="10"/>
  <c r="Q68" i="10"/>
  <c r="P68" i="10"/>
  <c r="O68" i="10"/>
  <c r="Q67" i="10"/>
  <c r="P67" i="10"/>
  <c r="O67" i="10"/>
  <c r="Q66" i="10"/>
  <c r="P66" i="10"/>
  <c r="O66" i="10"/>
  <c r="Q65" i="10"/>
  <c r="P65" i="10"/>
  <c r="O65" i="10"/>
  <c r="Q64" i="10"/>
  <c r="P64" i="10"/>
  <c r="O64" i="10"/>
  <c r="Q60" i="10"/>
  <c r="P60" i="10"/>
  <c r="O60" i="10"/>
  <c r="Q59" i="10"/>
  <c r="P59" i="10"/>
  <c r="O59" i="10"/>
  <c r="Q58" i="10"/>
  <c r="P58" i="10"/>
  <c r="O58" i="10"/>
  <c r="Q57" i="10"/>
  <c r="P57" i="10"/>
  <c r="O57" i="10"/>
  <c r="Q56" i="10"/>
  <c r="P56" i="10"/>
  <c r="O56" i="10"/>
  <c r="Q55" i="10"/>
  <c r="P55" i="10"/>
  <c r="O55" i="10"/>
  <c r="Q54" i="10"/>
  <c r="P54" i="10"/>
  <c r="O54" i="10"/>
  <c r="Q53" i="10"/>
  <c r="P53" i="10"/>
  <c r="O53" i="10"/>
  <c r="Q52" i="10"/>
  <c r="P52" i="10"/>
  <c r="O52" i="10"/>
  <c r="Q51" i="10"/>
  <c r="P51" i="10"/>
  <c r="O51" i="10"/>
  <c r="Q47" i="10"/>
  <c r="P47" i="10"/>
  <c r="O47" i="10"/>
  <c r="Q46" i="10"/>
  <c r="P46" i="10"/>
  <c r="O46" i="10"/>
  <c r="Q45" i="10"/>
  <c r="P45" i="10"/>
  <c r="O45" i="10"/>
  <c r="Q44" i="10"/>
  <c r="P44" i="10"/>
  <c r="O44" i="10"/>
  <c r="Q43" i="10"/>
  <c r="P43" i="10"/>
  <c r="O43" i="10"/>
  <c r="Q42" i="10"/>
  <c r="P42" i="10"/>
  <c r="O42" i="10"/>
  <c r="Q41" i="10"/>
  <c r="P41" i="10"/>
  <c r="O41" i="10"/>
  <c r="Q36" i="10"/>
  <c r="P36" i="10"/>
  <c r="O36" i="10"/>
  <c r="Q35" i="10"/>
  <c r="P35" i="10"/>
  <c r="O35" i="10"/>
  <c r="Q34" i="10"/>
  <c r="P34" i="10"/>
  <c r="O34" i="10"/>
  <c r="Q33" i="10"/>
  <c r="P33" i="10"/>
  <c r="O33" i="10"/>
  <c r="Q32" i="10"/>
  <c r="P32" i="10"/>
  <c r="O32" i="10"/>
  <c r="Q31" i="10"/>
  <c r="P31" i="10"/>
  <c r="O31" i="10"/>
  <c r="Q30" i="10"/>
  <c r="P30" i="10"/>
  <c r="O30" i="10"/>
  <c r="Q24" i="10"/>
  <c r="P24" i="10"/>
  <c r="O24" i="10"/>
  <c r="Q23" i="10"/>
  <c r="P23" i="10"/>
  <c r="O23" i="10"/>
  <c r="Q22" i="10"/>
  <c r="P22" i="10"/>
  <c r="O22" i="10"/>
  <c r="Q21" i="10"/>
  <c r="P21" i="10"/>
  <c r="O21" i="10"/>
  <c r="Q20" i="10"/>
  <c r="P20" i="10"/>
  <c r="O20" i="10"/>
  <c r="O14" i="10"/>
  <c r="P14" i="10"/>
  <c r="Q14" i="10"/>
  <c r="O15" i="10"/>
  <c r="P15" i="10"/>
  <c r="Q15" i="10"/>
  <c r="P13" i="10"/>
  <c r="Q13" i="10"/>
  <c r="O13" i="10"/>
  <c r="K59" i="10"/>
  <c r="J4" i="10"/>
  <c r="J3" i="10"/>
  <c r="I5" i="10"/>
  <c r="J5" i="10" s="1"/>
  <c r="H9" i="10"/>
  <c r="H7" i="10"/>
  <c r="H8" i="10"/>
  <c r="K33" i="10" l="1"/>
  <c r="K31" i="10"/>
  <c r="K34" i="10"/>
  <c r="K46" i="10"/>
  <c r="K65" i="10"/>
  <c r="K35" i="10"/>
  <c r="K67" i="10"/>
  <c r="K68" i="10"/>
  <c r="K32" i="10"/>
  <c r="K60" i="10"/>
  <c r="K36" i="10"/>
  <c r="K30" i="10"/>
  <c r="K64" i="10"/>
  <c r="K66" i="10"/>
  <c r="K53" i="10"/>
  <c r="K52" i="10"/>
  <c r="K45" i="10"/>
  <c r="K41" i="10"/>
  <c r="K43" i="10"/>
  <c r="K42" i="10"/>
  <c r="K22" i="10"/>
  <c r="K15" i="10"/>
  <c r="K47" i="10"/>
  <c r="S51" i="10"/>
  <c r="K23" i="10"/>
  <c r="K54" i="10"/>
  <c r="K44" i="10"/>
  <c r="K55" i="10" l="1"/>
  <c r="K51" i="10"/>
  <c r="K57" i="10"/>
  <c r="K56" i="10"/>
  <c r="K58" i="10"/>
  <c r="K14" i="10"/>
  <c r="K21" i="10"/>
  <c r="K20" i="10"/>
  <c r="K24" i="10"/>
  <c r="K13" i="10"/>
  <c r="H7" i="7" l="1"/>
  <c r="H6" i="7"/>
  <c r="H5" i="7"/>
  <c r="H4" i="7"/>
  <c r="H3" i="7"/>
  <c r="K129" i="5" l="1"/>
  <c r="K128" i="5"/>
  <c r="K127" i="5"/>
  <c r="K126" i="5"/>
  <c r="K125" i="5"/>
  <c r="K124" i="5"/>
  <c r="K123" i="5"/>
  <c r="K122" i="5"/>
  <c r="K121" i="5"/>
  <c r="K120" i="5"/>
  <c r="K119" i="5"/>
  <c r="K118" i="5"/>
  <c r="K117" i="5"/>
  <c r="K116" i="5"/>
  <c r="K115" i="5"/>
  <c r="K114" i="5"/>
  <c r="K113" i="5"/>
  <c r="K112" i="5"/>
  <c r="K111" i="5"/>
  <c r="K110" i="5"/>
  <c r="K109" i="5"/>
  <c r="K108" i="5"/>
  <c r="K107" i="5"/>
  <c r="K106" i="5"/>
  <c r="K105" i="5"/>
  <c r="K104" i="5"/>
  <c r="K103" i="5"/>
  <c r="K102" i="5"/>
  <c r="K101" i="5"/>
  <c r="K100" i="5"/>
  <c r="K99" i="5"/>
  <c r="K98" i="5"/>
  <c r="K97" i="5"/>
  <c r="K96" i="5"/>
  <c r="K95" i="5"/>
  <c r="K94" i="5"/>
  <c r="K93" i="5"/>
  <c r="K92" i="5"/>
  <c r="K91" i="5"/>
  <c r="K90" i="5"/>
  <c r="K89" i="5"/>
  <c r="K88" i="5"/>
  <c r="K87" i="5"/>
  <c r="K86" i="5"/>
  <c r="K85" i="5"/>
  <c r="K84" i="5"/>
  <c r="K83" i="5"/>
  <c r="K82" i="5"/>
  <c r="K81" i="5"/>
  <c r="K80" i="5"/>
  <c r="K79" i="5"/>
  <c r="K78" i="5"/>
  <c r="K77" i="5"/>
  <c r="K76" i="5"/>
  <c r="K75" i="5"/>
  <c r="K74" i="5"/>
  <c r="K73" i="5"/>
  <c r="K72" i="5"/>
  <c r="K71" i="5"/>
  <c r="K70" i="5"/>
  <c r="K69" i="5"/>
  <c r="K68" i="5"/>
  <c r="K67" i="5"/>
  <c r="K66" i="5"/>
  <c r="K65" i="5"/>
  <c r="K64" i="5"/>
  <c r="K63" i="5"/>
  <c r="K62" i="5"/>
  <c r="K61" i="5"/>
  <c r="K60" i="5"/>
  <c r="K59" i="5"/>
  <c r="K58" i="5"/>
  <c r="K57" i="5"/>
  <c r="K56" i="5"/>
  <c r="K55" i="5"/>
  <c r="K54" i="5"/>
  <c r="K53" i="5"/>
  <c r="K52" i="5"/>
  <c r="K51" i="5"/>
  <c r="K50" i="5"/>
  <c r="K49" i="5"/>
  <c r="K48" i="5"/>
  <c r="K47" i="5"/>
  <c r="K46" i="5"/>
  <c r="K45" i="5"/>
  <c r="K44" i="5"/>
  <c r="K43" i="5"/>
  <c r="K42" i="5"/>
  <c r="K41" i="5"/>
  <c r="K40" i="5"/>
  <c r="K39" i="5"/>
  <c r="K38" i="5"/>
  <c r="K37" i="5"/>
  <c r="K36" i="5"/>
  <c r="K35" i="5"/>
  <c r="K34" i="5"/>
  <c r="K33" i="5"/>
  <c r="K32" i="5"/>
  <c r="K31" i="5"/>
  <c r="K30" i="5"/>
  <c r="K29" i="5"/>
  <c r="K28" i="5"/>
  <c r="K27" i="5"/>
  <c r="K26" i="5"/>
  <c r="K25" i="5"/>
  <c r="K24" i="5"/>
  <c r="K23" i="5"/>
  <c r="K22" i="5"/>
  <c r="K21" i="5"/>
  <c r="K20" i="5"/>
  <c r="K19" i="5"/>
  <c r="K18" i="5"/>
  <c r="K17" i="5"/>
  <c r="K16" i="5"/>
  <c r="K15" i="5"/>
  <c r="K14" i="5"/>
  <c r="K13" i="5"/>
  <c r="K12" i="5"/>
  <c r="K11" i="5"/>
  <c r="K10" i="5"/>
  <c r="K9" i="5"/>
  <c r="K8" i="5"/>
  <c r="K7" i="5"/>
  <c r="K6" i="5"/>
  <c r="K5" i="5"/>
  <c r="K4" i="5"/>
  <c r="K3" i="5"/>
  <c r="C3" i="5"/>
  <c r="C132" i="5"/>
  <c r="C131" i="5"/>
  <c r="C130" i="5"/>
  <c r="C129" i="5"/>
  <c r="C128" i="5"/>
  <c r="C127" i="5"/>
  <c r="C126" i="5"/>
  <c r="C125" i="5"/>
  <c r="C124" i="5"/>
  <c r="C123" i="5"/>
  <c r="C122" i="5"/>
  <c r="C121" i="5"/>
  <c r="C120" i="5"/>
  <c r="C119" i="5"/>
  <c r="C118" i="5"/>
  <c r="C117" i="5"/>
  <c r="C116" i="5"/>
  <c r="C115" i="5"/>
  <c r="C114" i="5"/>
  <c r="C113" i="5"/>
  <c r="C112" i="5"/>
  <c r="C111" i="5"/>
  <c r="C110" i="5"/>
  <c r="C109" i="5"/>
  <c r="C108" i="5"/>
  <c r="C107" i="5"/>
  <c r="C106" i="5"/>
  <c r="C105" i="5"/>
  <c r="C104" i="5"/>
  <c r="C103" i="5"/>
  <c r="C102" i="5"/>
  <c r="C101" i="5"/>
  <c r="C100" i="5"/>
  <c r="C99" i="5"/>
  <c r="C98" i="5"/>
  <c r="C97" i="5"/>
  <c r="C96" i="5"/>
  <c r="C95" i="5"/>
  <c r="C94" i="5"/>
  <c r="C93" i="5"/>
  <c r="C92" i="5"/>
  <c r="C91" i="5"/>
  <c r="C90" i="5"/>
  <c r="C89" i="5"/>
  <c r="C88" i="5"/>
  <c r="C87" i="5"/>
  <c r="C86" i="5"/>
  <c r="C85" i="5"/>
  <c r="C84" i="5"/>
  <c r="C83" i="5"/>
  <c r="C82" i="5"/>
  <c r="C81" i="5"/>
  <c r="C80" i="5"/>
  <c r="C79" i="5"/>
  <c r="C78" i="5"/>
  <c r="C77" i="5"/>
  <c r="C76" i="5"/>
  <c r="C75" i="5"/>
  <c r="C74" i="5"/>
  <c r="C73" i="5"/>
  <c r="C72" i="5"/>
  <c r="C71" i="5"/>
  <c r="C70" i="5"/>
  <c r="C69" i="5"/>
  <c r="C68" i="5"/>
  <c r="C67" i="5"/>
  <c r="C66" i="5"/>
  <c r="C65" i="5"/>
  <c r="C64" i="5"/>
  <c r="C63" i="5"/>
  <c r="C62" i="5"/>
  <c r="C61" i="5"/>
  <c r="C60" i="5"/>
  <c r="C59" i="5"/>
  <c r="C58" i="5"/>
  <c r="C57" i="5"/>
  <c r="C56" i="5"/>
  <c r="C55" i="5"/>
  <c r="C54" i="5"/>
  <c r="C53" i="5"/>
  <c r="C52" i="5"/>
  <c r="C51" i="5"/>
  <c r="C50" i="5"/>
  <c r="C49" i="5"/>
  <c r="C48" i="5"/>
  <c r="C47" i="5"/>
  <c r="C46" i="5"/>
  <c r="C45" i="5"/>
  <c r="C44" i="5"/>
  <c r="C43" i="5"/>
  <c r="C42" i="5"/>
  <c r="C41" i="5"/>
  <c r="C40" i="5"/>
  <c r="C39" i="5"/>
  <c r="C38" i="5"/>
  <c r="C37" i="5"/>
  <c r="C36" i="5"/>
  <c r="C35" i="5"/>
  <c r="C34" i="5"/>
  <c r="C33" i="5"/>
  <c r="C32" i="5"/>
  <c r="C31" i="5"/>
  <c r="C30" i="5"/>
  <c r="C29" i="5"/>
  <c r="C28" i="5"/>
  <c r="C27" i="5"/>
  <c r="C26" i="5"/>
  <c r="C25" i="5"/>
  <c r="C24" i="5"/>
  <c r="C23" i="5"/>
  <c r="C22" i="5"/>
  <c r="C21" i="5"/>
  <c r="C20" i="5"/>
  <c r="C19" i="5"/>
  <c r="C18" i="5"/>
  <c r="C17" i="5"/>
  <c r="C16" i="5"/>
  <c r="C15" i="5"/>
  <c r="C14" i="5"/>
  <c r="C13" i="5"/>
  <c r="C12" i="5"/>
  <c r="C11" i="5"/>
  <c r="C10" i="5"/>
  <c r="C9" i="5"/>
  <c r="C8" i="5"/>
  <c r="C7" i="5"/>
  <c r="C6" i="5"/>
  <c r="C5" i="5"/>
  <c r="C4" i="5"/>
</calcChain>
</file>

<file path=xl/sharedStrings.xml><?xml version="1.0" encoding="utf-8"?>
<sst xmlns="http://schemas.openxmlformats.org/spreadsheetml/2006/main" count="3588" uniqueCount="789">
  <si>
    <t>·         Table PG&amp;E-21-25-1:  PSPS Grid Hardening Impact Mitigation Commitments To Be Completed After June 1, 2021, and Prior to SEPTEMBER 1, 2021</t>
  </si>
  <si>
    <t>Plan Area</t>
  </si>
  <si>
    <t>Unique ID</t>
  </si>
  <si>
    <t>Section Reference</t>
  </si>
  <si>
    <t>Activity</t>
  </si>
  <si>
    <t>Commitment Description</t>
  </si>
  <si>
    <t>Estimated quantitative reduction of frequency (Number of Events)</t>
  </si>
  <si>
    <t>Estimated quantitative reduction of scope per event (Number of Customers)</t>
  </si>
  <si>
    <t>Estimated quantitative reduction of duration per event (Customer Hours)</t>
  </si>
  <si>
    <t>Explanation if values are zero / unobtainable</t>
  </si>
  <si>
    <t>Commitment Date</t>
  </si>
  <si>
    <t>Quantitative analysis on changes in system operations</t>
  </si>
  <si>
    <t>B</t>
  </si>
  <si>
    <t>Grid Design and System Hardening</t>
  </si>
  <si>
    <t>C.03</t>
  </si>
  <si>
    <t>7.3.3.11.1</t>
  </si>
  <si>
    <t>7.3.3.11.1B</t>
  </si>
  <si>
    <t>Generation for PSPS Mitigation (Substation Distribution Microgrids)</t>
  </si>
  <si>
    <t>Prepare at least 8 substations to receive temporary generation for 2021 PSPS mitigation.</t>
  </si>
  <si>
    <t>Temporary distribution and substation generation can allow "safe-to-energize" customers to remain energized even while the assets that normally serve them are de-energized, supporting PSPS scope reduction. See quantified benefits. The incorporation of this mitigation is expected to have a non-zero impact on PSPS scope and duration. However, it is expected to have zero impact on event frequency because this mitigation does not have a footprint large enough to eliminate an entire PSPS event (please see discussion on question 3 of this Revision Notice response for discussion).</t>
  </si>
  <si>
    <t>Temporary distribution and substation generation can impact system operations based on specific requirements of each individual generation site. The expected quantitative effect on changes in operations of this mitigation alternative is a estimated reduction of scope of 477 customers, and a estimated reduction of duration per event of 11,504 customer hours.</t>
  </si>
  <si>
    <t>C.07</t>
  </si>
  <si>
    <t>7.3.3.8.2</t>
  </si>
  <si>
    <t xml:space="preserve"> Transmission Switches</t>
  </si>
  <si>
    <t>Install 29 SCADA transmission switches to provide switching flexibility and sectionalization for PSPS events.</t>
  </si>
  <si>
    <t>N/A</t>
  </si>
  <si>
    <t>Transmission switches create flexibility in operating the grid by more precisely controlling where PSPS de-energizations occur. See quantified benefits. The incorporation of this mitigation is expected to have a non-zero impact on PSPS scope and duration. However, it is expected to have zero impact on event frequency because this mitigation does not have a footprint large enough to eliminate an entire PSPS event (please see discussion on question 3 of this Revision Notice response for discussion).</t>
  </si>
  <si>
    <t>The SCADA transmission switches provide flexibility in operating the grid (depending on weather conditions). The expected quantitative effect on changes in operations of this mitigation alternative is a estimated reduction of scope per event of 381 customers and a estimated quantitative reduction of duration per event of 13,373 customer hours.</t>
  </si>
  <si>
    <t>C.10</t>
  </si>
  <si>
    <t>7.3.3.17.4</t>
  </si>
  <si>
    <t>Rapid Earth Fault Current Limiter (REFCL) Pilot</t>
  </si>
  <si>
    <t xml:space="preserve">PG&amp;E plans to have the final results from this pilot project by September 2021 to inform the long term REFCL strategy.  </t>
  </si>
  <si>
    <t>This pilot technology could enable lines to remain energized during PSPS events, reducing the scope and frequency of event in the long-term. This technology is currently in pilot mode and not expected to be used to keep lines energized during PSPS events in 2021, so the impact has been quantified as 0.</t>
  </si>
  <si>
    <t>This technology is still a pilot and PG&amp;E currently expects no (zero) quantitative effect on changes in operations from this mitigation initiative.</t>
  </si>
  <si>
    <t>·         PG&amp;E-21-25-2: PSPS Grid Hardening Mitigation Commitments To Be Completed After September 1, 2021 and Prior to the Next Annual Update</t>
  </si>
  <si>
    <t>C.01</t>
  </si>
  <si>
    <t>7.3.3.8.3</t>
  </si>
  <si>
    <t>Assess Motorized Switch Operator (MSO) switches</t>
  </si>
  <si>
    <t>Assess various alternatives to address the ignition risk associated with MSO switches. Explore several pilot options to inform the best alternatives and select the appropriate corrective action for MSO’s for the next WMP update.</t>
  </si>
  <si>
    <t xml:space="preserve">This initiative does not directly contribute to reducing PSPS scope, duration, or frequency. However, this initiative addresses the ignition risk associated with MSO switches, and thus represents a potential reduction in wildfire risk. </t>
  </si>
  <si>
    <t>C.02</t>
  </si>
  <si>
    <t>7.3.3.11.1C</t>
  </si>
  <si>
    <t>7.3.3.11.1/ 7.3.3.11.1C</t>
  </si>
  <si>
    <t>Generation for PSPS Mitigation (Temporary Distribution Microgrids)</t>
  </si>
  <si>
    <t>Develop at least 5 additional distribution microgrid Pre-installed Interconnection Hubs (PIH).</t>
  </si>
  <si>
    <t>See quantified benefits. The incorporation of this mitigation is expected to have a non-zero impact on PSPS scope and duration. However, it is expected to have zero impact on event frequency because this mitigation does not have a footprint large enough to eliminate an entire PSPS event (please see discussion on question 3 of the WMP 2021 Revision Notice response for discussion).</t>
  </si>
  <si>
    <t>Microgrids enable the possibility to keep customers energized during a PSPS event. The expected quantitative effect on changes in operations of this mitigation alternative is an estimated reduction of scope per event of 477 customers and a reduction of duration per event of 11,504 customer hours.</t>
  </si>
  <si>
    <t>C.04</t>
  </si>
  <si>
    <t>7.3.3.11.3</t>
  </si>
  <si>
    <t>Emergency Back-up Generation – PG&amp;E Service Centers &amp; Materials Distribution Centers</t>
  </si>
  <si>
    <t>Equip at least 23 PG&amp;E Service Centers &amp; Materials Distribution Centers to receive permanent or temporary generation.</t>
  </si>
  <si>
    <t>Equipping PG&amp;E Service Centers &amp; Materials Distribution Centers to receive permanent or temporary generation will not have a direct impact on PSPS event characteristics, but enables PG&amp;E employees supporting PSPS events and restoration efforts to complete their work, accessing fuel islands, gate operators, and buildings at these PG&amp;E facilities.</t>
  </si>
  <si>
    <t>Temporary generation can impact system operations based on the specific requirements of each individual generation site. Equipping PG&amp;E Service Centers &amp; Materials Distribution Centers to receive permanent or temporary generation will not have a direct impact on PSPS event characteristics. PG&amp;E does not expect any quantitative effect of changes in operations of this mitigation alternative.</t>
  </si>
  <si>
    <t>C.05</t>
  </si>
  <si>
    <t>7.3.3.17.5</t>
  </si>
  <si>
    <t>Remote Grid</t>
  </si>
  <si>
    <t>Begin operations of the first Remote Grid site by the end of 2021.</t>
  </si>
  <si>
    <t>When a remote area is "safe to energize" but subject to PSPS events due to the upstream connection to the grid being in the weather scope, then a remote grid can reduce or eliminate customers in that area from PSPS scope. The benefits of Remote Grid are projected to be zero because of uncertainties associated with the timing of project execution and because site designs have not yet been evaluated for PSPS impacts. However, given that typically only a handful of customers are served by each remote grid location, the contribution of this initiative to PSPS scope reduction is expected to be relatively minor. Remote Grid is expected to have zero impact on event frequency because this mitigation does not have a footprint large enough to eliminate an entire PSPS event (please see discussion on question 3 of this Revision Notice response for discussion).</t>
  </si>
  <si>
    <t>Remote grids enable the possibility to keep customers energized during a PSPS event. The expected quantitative effect on changes in operations of this mitigation alternative is a estimated  reduction of scope per event of 5 customers.</t>
  </si>
  <si>
    <t>·         PG&amp;E-21-25-2: PSPS Grid Hardening Mitigation Commitments To Be Completed After September 1, 2021 and Prior to the Next Annual Update (Continued)</t>
  </si>
  <si>
    <t>C.06</t>
  </si>
  <si>
    <t>7.3.3.8.1</t>
  </si>
  <si>
    <t>Distribution Sectionalizing (automated devices)</t>
  </si>
  <si>
    <t>Install at least 250 more distribution sectionalizing devices integrating learnings from 2020 PSPS events, 10-year historical look-back of previous severe weather events, and feedback from county leaders and critical customers.</t>
  </si>
  <si>
    <t>Sectionalizing devices create flexibility to more precisely control which areas of the grid are impacted by a PSPS event. See quantified benefits. The incorporation of this mitigation is expected to have a non-zero impact on PSPS scope and duration. However, it is expected to have zero impact on event frequency because this mitigation does not have a footprint large enough to eliminate an entire PSPS event (please see discussion on question 3 of this Revision Notice response for discussion).</t>
  </si>
  <si>
    <t>C.08</t>
  </si>
  <si>
    <t>7.3.3.9.1</t>
  </si>
  <si>
    <t xml:space="preserve">Distribution line legacy 4C controllers </t>
  </si>
  <si>
    <t>Replace all remaining (~84) distribution line legacy 4C controllers that are in Tier 2 and Tier 3 HFTD areas.</t>
  </si>
  <si>
    <t xml:space="preserve">This initiative does not directly contribute to reducing PSPS scope, duration, or frequency. However, the replacement of the legacy SCADA recloser controls protecting fire Tier 2 and 3 HFTD areas with new recloser controllers that enable the use of protective features designed to address high impedance fault conditions contributes to maintaining the health of existing assets, which may indirectly contribute to enabling these assets to stay energized during a PSPS event. Improved asset health may also indirectly decrease PSPS outage duration times by eliminating hazards that would otherwise increase the time needed to patrol and inspect after the weather "All Clear."  </t>
  </si>
  <si>
    <t>C.09</t>
  </si>
  <si>
    <t>7.3.3.9.2</t>
  </si>
  <si>
    <t>Fuse Savers (Single phase reclosers)</t>
  </si>
  <si>
    <t>Install 70 sets of single phase reclosers.</t>
  </si>
  <si>
    <r>
      <t xml:space="preserve">Generally, single phase reclosers can be used as automatic sectionalizing devices where field conditions do not require a three phase recloser. However, this initiative does not directly contribute to reducing PSPS scope, duration, or frequency because the devices installed for this initiative are not targeted at lines likely to be impacted for PSPS. However, by eliminating </t>
    </r>
    <r>
      <rPr>
        <b/>
        <sz val="8"/>
        <color rgb="FF000000"/>
        <rFont val="Arial"/>
        <family val="2"/>
      </rPr>
      <t>SOME OF</t>
    </r>
    <r>
      <rPr>
        <sz val="8"/>
        <color rgb="FF000000"/>
        <rFont val="Arial"/>
        <family val="2"/>
      </rPr>
      <t xml:space="preserve"> the risk associated with wire down events where a downed wire remains energized by a back-feed condition, single phase reclosers indirectly contribute to enabling these assets to stay energized during a PSPS event. System automation contributes to further flexibility in operating the grid and indirectly contributes to the long term vision to reduce scope and duration of PSPS events. 
</t>
    </r>
  </si>
  <si>
    <t>This mitigation initiative can impact operations by enabling de-energization of the three phases instead of one, contributing to flexibility in operating the grid. PG&amp;E currently expects no (zero) quantitative effect on changes in operations from this mitigation initiative.</t>
  </si>
  <si>
    <t>C.13</t>
  </si>
  <si>
    <t>7.3.3.17.1</t>
  </si>
  <si>
    <t>System Hardening (line miles)</t>
  </si>
  <si>
    <t>Harden 180 highest risk miles.</t>
  </si>
  <si>
    <t>System Hardening significantly reduces the potential of ignition from phase-to-phase contact and objects falling into the line. Subject to Wildfire Steering Governance Committee approval, PG&amp;E plans to incorporate modified PSPS criteria for overhead hardened distribution lines into its PSPS scoping models. The incorporation of this mitigation is expected to have a non-zero impact on PSPS scope and duration. However, it is expected to have zero impact on event frequency because this mitigation does not have a footprint large enough to eliminate an entire PSPS event (please see discussion on question 3 of this Revision Notice response for discussion).</t>
  </si>
  <si>
    <t>System hardening can impact operations by making the grid more resilient. The expected quantitative effect on changes in operations of this mitigation alternative is a estimated  reduction of scope per event of 168 customers and estimated reduction of duration per event of 3,583 customer hours.</t>
  </si>
  <si>
    <t>C.14</t>
  </si>
  <si>
    <t>7.3.3.17.6</t>
  </si>
  <si>
    <t>Butte County Rebuild</t>
  </si>
  <si>
    <t>Underground 23 miles.</t>
  </si>
  <si>
    <t xml:space="preserve">Over the course of several years, PG&amp;E is rebuilding electric circuits in the towns of Paradise and Magalia by undergrounding close to 200 miles. Customers on fully undergrounded circuits (from customer to substation) will be removed from PSPS scope in events where the substation has transmission that is in service.  The Butte Rebuild Program will reduce PSPS event scope over time and is incorporating PSPS mitigation into the work prioritization while working with the community to align with their rebuild plans. However, the underground work is being completed in a patchwork manner, so wholesale PSPS elimination in these two towns is not anticipated until the completion of the work, currently scheduled for the end of 2025.  </t>
  </si>
  <si>
    <t>The underground of lines can impact operations by changing inspection cycles and requirements. Furthermore, the available protection may change from power fuses and recloses to current limiting devices and interrupters. Underground facilities are usually mixed with overhead primary. PG&amp;E currently expects no (zero) quantitative effect on changes in operations from this mitigation initiative.</t>
  </si>
  <si>
    <t>C.15</t>
  </si>
  <si>
    <t>7.3.3.17.2</t>
  </si>
  <si>
    <t>System Hardening - Transmission Conductor</t>
  </si>
  <si>
    <t>Replace approximately 92 miles of conductor on lines traversing HFTD, including associated asset hardware.</t>
  </si>
  <si>
    <t>The main purpose of this WMP commitment is to demonstrate that line replacement work in HFTD has the effect of transmission system hardening. While conductor replacement will increase the likelihood that a transmission line meets transmission health requirements that are part of the OA model, this work is not targeted to address PSPS or lines likely to be in scope for PSPS.  Even if these repairs do improve lines that may be in scope for PSPS, the repairs may not always enable transmission lines to remain energized if the weather is strong enough or customers may still be de-energized due to distribution impacts. For all of these reasons, PG&amp;E quantifies the benefits of this activity as 0.</t>
  </si>
  <si>
    <t>Mitigations</t>
  </si>
  <si>
    <t>Overstrike</t>
  </si>
  <si>
    <t>Dx/Tx Mitigation %</t>
  </si>
  <si>
    <t>Dx/Tx Multiplier</t>
  </si>
  <si>
    <t>Frequency</t>
  </si>
  <si>
    <t>Tx</t>
  </si>
  <si>
    <t>Size</t>
  </si>
  <si>
    <t>Dx</t>
  </si>
  <si>
    <t>Duration</t>
  </si>
  <si>
    <t>Both</t>
  </si>
  <si>
    <t>Scope</t>
  </si>
  <si>
    <t>1. By June 1 of current year</t>
  </si>
  <si>
    <r>
      <t>·</t>
    </r>
    <r>
      <rPr>
        <sz val="7"/>
        <color theme="1"/>
        <rFont val="Times New Roman"/>
        <family val="1"/>
      </rPr>
      <t xml:space="preserve">                     </t>
    </r>
    <r>
      <rPr>
        <b/>
        <sz val="10"/>
        <color theme="1"/>
        <rFont val="Arial"/>
        <family val="2"/>
      </rPr>
      <t>Table PG&amp;E-8.3-1: PSPS Impact Mitigation Commitments To Be Completed by June 1, 2021</t>
    </r>
  </si>
  <si>
    <t>Check</t>
  </si>
  <si>
    <t>Estimated quantitative reduction of frequency</t>
  </si>
  <si>
    <t>Estimated quantitative reduction of scope</t>
  </si>
  <si>
    <t>Estimated quantitative reduction of duration</t>
  </si>
  <si>
    <t>EDITS: Explanation if values are zero / unobtainable</t>
  </si>
  <si>
    <t>Situational Awareness and Forecasting</t>
  </si>
  <si>
    <t>B.02</t>
  </si>
  <si>
    <t>7.3.2.1.2</t>
  </si>
  <si>
    <t>Enhancements to Fuel Moisture Sampling and Modeling efforts</t>
  </si>
  <si>
    <t>Expand the historical Dead Fuel Moisture (DFM) and LFM Live Fuel Moisture (LFM) climatology at 2 x 2 km resolution to back-fill all of 2020.</t>
  </si>
  <si>
    <t>The moisture content in living and dead vegetation is a critical component of PG&amp;E’s FPI model used in PSPS event scoping. This initiative has zero direct impacts to frequency and scope and the impact of duration is not readily quantifiable. This is not readily quanitifiable because it will improve the accuracy of our PSPS scope and may add or remove areas from PSPS scope with this further analysis.</t>
  </si>
  <si>
    <t>B.03</t>
  </si>
  <si>
    <t>Enhancements to Fuel Moisture Forecasting</t>
  </si>
  <si>
    <t xml:space="preserve">Evaluate extending the deterministic DFM and LFM forecast to provide another 24 hours of forecast data. </t>
  </si>
  <si>
    <t xml:space="preserve">The moisture content in living and dead vegetation is a critical component of PG&amp;E’s FPI model used in PSPS event scoping. This initiative has zero direct impacts to frequency and scope and the impact of duration is not readily quantifiable. This will not affect our final PSPS scope but will improve our forecasting accuracy in advance of a PSPS event. </t>
  </si>
  <si>
    <t>B.07</t>
  </si>
  <si>
    <t>7.3.2.1.6</t>
  </si>
  <si>
    <t>Information Sharing</t>
  </si>
  <si>
    <t xml:space="preserve">Make adjustments to the public 7 day forecast to provide more granularity and clarity around the potential for a PSPS event. </t>
  </si>
  <si>
    <t>This initiative is foundational, so it does not directly support the evolution of the PSPS program.  However, this initiative indirectly supports the evolution of the PSPS program by enabling the meteorology tools and models that directly are used in event scoping. These enabling activities include high performance cloud computing, building Diablo seasonal wind forecasting capabilities, and addressing weather forecast model uncertainty. 
This will help the customers prepare.</t>
  </si>
  <si>
    <t>2. By September 1 of current year</t>
  </si>
  <si>
    <r>
      <t>·</t>
    </r>
    <r>
      <rPr>
        <sz val="7"/>
        <color theme="1"/>
        <rFont val="Times New Roman"/>
        <family val="1"/>
      </rPr>
      <t xml:space="preserve">         </t>
    </r>
    <r>
      <rPr>
        <b/>
        <sz val="10"/>
        <color theme="1"/>
        <rFont val="Arial"/>
        <family val="2"/>
      </rPr>
      <t>Table PG&amp;E-8.3-2: PSPS Impact Mitigation Commitments To Be Completed After June 1, 2021, and Prior to SEPTEMBER 1, 2021</t>
    </r>
  </si>
  <si>
    <t>B.11</t>
  </si>
  <si>
    <t>7.3.2.4</t>
  </si>
  <si>
    <t>Enhancements to Fire Potential Index (FPI) Model</t>
  </si>
  <si>
    <t xml:space="preserve">Enhance the FPI Model by September 1, 2021 using additional data and an enhanced fire occurrence dataset.  PG&amp;E also plans to incorporate the new Technosylva fuel mapping layer into FPI calculations if it provides more predictive skill of large fires. </t>
  </si>
  <si>
    <t>Improve accuracy of scope. This work is not complete or approved so PGE cannot quanitfy how this impacts models.</t>
  </si>
  <si>
    <t>B.13</t>
  </si>
  <si>
    <t>7.3.2.6</t>
  </si>
  <si>
    <t>Enhancements to Outage Producing Wind (OPW) Model</t>
  </si>
  <si>
    <t xml:space="preserve">Recalibrate the OPW Model using the 2 km climatology that will be extended to capture all events in 2020, including sustained and momentary outages, as well as damages found in PSPS events of 2020.  </t>
  </si>
  <si>
    <t>Not taken into account because would not have saved any customers over the last 2 years.
Ask Joanna about missing reference.</t>
  </si>
  <si>
    <t>T</t>
  </si>
  <si>
    <t>Further sectionalizing transmission lines with SCADA switches is unlikely to change the frequency of our event as the transmission system would still be impacted to use the sectionalizing device as such PGE cannot determine how this would affect frequency.
Follow-up with Joanna</t>
  </si>
  <si>
    <t>As currently this technology has not been proven to reduce PSPS scope as such PGE has not provided a quantification of the potential reduction to scope and frequency.</t>
  </si>
  <si>
    <t>3. Next Annual WMP Update</t>
  </si>
  <si>
    <r>
      <t>·</t>
    </r>
    <r>
      <rPr>
        <sz val="7"/>
        <color theme="1"/>
        <rFont val="Times New Roman"/>
        <family val="1"/>
      </rPr>
      <t xml:space="preserve">         </t>
    </r>
    <r>
      <rPr>
        <b/>
        <sz val="10"/>
        <color theme="1"/>
        <rFont val="Arial"/>
        <family val="2"/>
      </rPr>
      <t>table PG&amp;E-8.3-3: PSPS: Mitigation Commitments To Be Completed After September 1, 2021 and Prior to the Next Annual Update</t>
    </r>
  </si>
  <si>
    <t>Risk Assessment and Mapping</t>
  </si>
  <si>
    <t>A.01</t>
  </si>
  <si>
    <t>7.3.1.5</t>
  </si>
  <si>
    <t>Match drop simulations (24 additional hours of forecast data)</t>
  </si>
  <si>
    <t>Enhance the wildfire spread project in 2021 by expanding the forecast horizon from three to four days.</t>
  </si>
  <si>
    <t>Accuracy.</t>
  </si>
  <si>
    <t>A.02</t>
  </si>
  <si>
    <t>Match drop simulations (update fuel model layers)</t>
  </si>
  <si>
    <t>Update the fuel model layers on annual basis (Technosylva).</t>
  </si>
  <si>
    <t>A.03</t>
  </si>
  <si>
    <t>7.3.1.3</t>
  </si>
  <si>
    <t>Re-Train Vegetation and Equipment Probability of Ignition Models</t>
  </si>
  <si>
    <t>PG&amp;E’s Vegetation Probability of Ignition and Equipment Probability of Ignition Models will see more improvements with another year of data (2020) incorporated.</t>
  </si>
  <si>
    <t>A.04</t>
  </si>
  <si>
    <t>7.3.1.1</t>
  </si>
  <si>
    <t>4.5.1</t>
  </si>
  <si>
    <t>Risk Mapping Improvements (Transmission)</t>
  </si>
  <si>
    <t>Improve Transmission Risk Modeling to provide more standardized wildfire risk mapping/ranking between the various controls and mitigations.</t>
  </si>
  <si>
    <t>D</t>
  </si>
  <si>
    <t>A.05</t>
  </si>
  <si>
    <t>7.3.1.4</t>
  </si>
  <si>
    <t>Risk Mapping Improvements (Distribution)</t>
  </si>
  <si>
    <t>Improve Distribution Risk Modeling to include:  1) ability to compare wildfire risks for different risk drivers, 2) ability to measure the risk reduction of specific mitigations, 3) add wildfire risk values for distribution line locations beyond the HFTD and High Fire Risk Areas (HFRA) areas to include all of PG&amp;E’s distribution lines.</t>
  </si>
  <si>
    <t>A.06</t>
  </si>
  <si>
    <t>4.1 </t>
  </si>
  <si>
    <t>Model PSPS customer impacts at circuit level</t>
  </si>
  <si>
    <t>Develop a more granular, circuit level model, to assess PSPS customer impacts.</t>
  </si>
  <si>
    <t>B.01</t>
  </si>
  <si>
    <t>7.3.2.1.1</t>
  </si>
  <si>
    <t>Numerical Weather Prediction</t>
  </si>
  <si>
    <t>Make enhancements to numerical weather prediction program.</t>
  </si>
  <si>
    <r>
      <t>·</t>
    </r>
    <r>
      <rPr>
        <sz val="7"/>
        <color theme="1"/>
        <rFont val="Times New Roman"/>
        <family val="1"/>
      </rPr>
      <t xml:space="preserve">         </t>
    </r>
    <r>
      <rPr>
        <b/>
        <sz val="10"/>
        <color theme="1"/>
        <rFont val="Arial"/>
        <family val="2"/>
      </rPr>
      <t>PG&amp;E-8.3-3: PSPS: Mitigation Commitments To Be Completed After September 1, 2021 and Prior to the Next Annual Update (continued)</t>
    </r>
  </si>
  <si>
    <t>B.04</t>
  </si>
  <si>
    <t>7.3.2.1.3</t>
  </si>
  <si>
    <t>Enhancements to Weather Station Project (Installations and Optimization)</t>
  </si>
  <si>
    <t>Install or optimize the location of 300 weather stations throughout PG&amp;E’s territory.</t>
  </si>
  <si>
    <t>Accuracy</t>
  </si>
  <si>
    <t>B.05</t>
  </si>
  <si>
    <t>Enhancements to Weather Station Project (Wind Gust Model)</t>
  </si>
  <si>
    <t xml:space="preserve">Develop a weather-station specific wind gust model based on machine-learning or statistical techniques. </t>
  </si>
  <si>
    <t>B.06</t>
  </si>
  <si>
    <t>Medium- to Seasonal-Range Diablo Wind Forecasting</t>
  </si>
  <si>
    <t>Develop and deploy a seasonal Diablo wind event forecasting system to obtain longer lead-times of upcoming Diablo wind events.</t>
  </si>
  <si>
    <t>Talk to Joanna</t>
  </si>
  <si>
    <t>Use previous answer with improvements.</t>
  </si>
  <si>
    <t>Talk to Joanna / Determine is site for remote grid is determined to understand capabilities</t>
  </si>
  <si>
    <r>
      <t>·</t>
    </r>
    <r>
      <rPr>
        <sz val="7"/>
        <color theme="1"/>
        <rFont val="Times New Roman"/>
        <family val="1"/>
      </rPr>
      <t xml:space="preserve">                     </t>
    </r>
    <r>
      <rPr>
        <b/>
        <sz val="10"/>
        <color theme="1"/>
        <rFont val="Arial"/>
        <family val="2"/>
      </rPr>
      <t>Table PG&amp;E-8.3-3: PSPS: Mitigation Commitments To Be Completed After September 1, 2021 and Prior to the Next Annual Update (continued)</t>
    </r>
  </si>
  <si>
    <t>Vegetation Management and Inspections</t>
  </si>
  <si>
    <t>E.01</t>
  </si>
  <si>
    <t>7.3.5.15</t>
  </si>
  <si>
    <t>EVM (line miles)</t>
  </si>
  <si>
    <t>Complete 1,800 circuit miles and mitigate approximately 190,000 trees.</t>
  </si>
  <si>
    <t>E.03</t>
  </si>
  <si>
    <t>7.3.5.3</t>
  </si>
  <si>
    <t>VM Transmission Right of Way Expansion</t>
  </si>
  <si>
    <t>Perform Transmission ROW expansion on approximately 200 miles within HFTD areas.</t>
  </si>
  <si>
    <t>Emergency Planning and Preparedness</t>
  </si>
  <si>
    <t>I.01</t>
  </si>
  <si>
    <t>7.3.9.1</t>
  </si>
  <si>
    <t>Staffing to Support Service Restoration</t>
  </si>
  <si>
    <t>Hire approximately 40 Linemen and 100 Apprentices.</t>
  </si>
  <si>
    <t>I.02</t>
  </si>
  <si>
    <t>Trained Workforce for Service Restoration</t>
  </si>
  <si>
    <t>All required personnel complete identified trainings to improve PSPS event execution (including SEMS, Access and Functional Needs and other critical training).</t>
  </si>
  <si>
    <t>Stakeholder Cooperation and Community Engagement</t>
  </si>
  <si>
    <t>J.01</t>
  </si>
  <si>
    <t>7.3.10.1</t>
  </si>
  <si>
    <t>Community Based Organizations (CBOs) Coordination</t>
  </si>
  <si>
    <t xml:space="preserve">Partner with CBOs in targeted communities to increase their capacity to serve AFN communities, such as medically sensitive customers, low-income, limited- English speaking and tribal customers. </t>
  </si>
  <si>
    <t>J.02</t>
  </si>
  <si>
    <t>7.3.9.2</t>
  </si>
  <si>
    <t>Community Engagement</t>
  </si>
  <si>
    <t>Engage community stakeholders through offering: Wildfire Safety Working Sessions, workshops that review PG&amp;E’s PSPS Policies and Procedures document, listening sessions, and Energy and Communications Providers Coordination Group meetings.</t>
  </si>
  <si>
    <t>J.03</t>
  </si>
  <si>
    <t>Customer and Community Outreach</t>
  </si>
  <si>
    <t>Continue to enhance communications and engagement efforts with a focus on wildfire safety and preparedness for PSPS events - including Webinars/Community Meetings, Direct-to-Customer Outreach, developing and delivering informational video resources.</t>
  </si>
  <si>
    <t>Protocols on Public Safety Power Shutoff</t>
  </si>
  <si>
    <t>K.01</t>
  </si>
  <si>
    <t>8.2.4</t>
  </si>
  <si>
    <t>Customer and Agency Outreach During PSPS Events</t>
  </si>
  <si>
    <t>Improve Customer and Agency Outreach During PSPS Events by:  developing opt-in address alerts, conducting new message testing, promoting enrollment, hosting briefings, hosting cooperator calls.</t>
  </si>
  <si>
    <t>K.02</t>
  </si>
  <si>
    <t>8.2.1</t>
  </si>
  <si>
    <t>Mitigate Impacts on De-Energized Customers</t>
  </si>
  <si>
    <t>Work with partner organizations to provide outreach and support to vulnerable customers through programs such as the Disability Disaster Access and Resources Program (DDAR) and the Portable Battery Program (PBP).</t>
  </si>
  <si>
    <t>WMP 2021 Category</t>
  </si>
  <si>
    <t xml:space="preserve">Initiative 2021 Name </t>
  </si>
  <si>
    <t>i.
Affects threshold values for initiating PSPS events 
(% of projected events impacted)</t>
  </si>
  <si>
    <t>ii. 
Reduces frequency (# of events) of PSPS events 
(# of projected events completely descoped)</t>
  </si>
  <si>
    <t>iii.
Reduces scope (# customers impacted) of PSPS events
(# of projected cust. reduced per event)</t>
  </si>
  <si>
    <t>iv.
Reduces duration of PSPS events
(# of projected CMI reduced per event from scope reduction)</t>
  </si>
  <si>
    <t>iv.
Reduces duration of PSPS events
(indirect # of projected CMI reduced per event)</t>
  </si>
  <si>
    <t>7.3.1 Risk Assessment and Mapping</t>
  </si>
  <si>
    <t>7.3.1.1 A summarized risk map that shows the overall ignition probability and estimated wildfire consequence along the electric lines and equipment</t>
  </si>
  <si>
    <t>7.3.1.2 Climate-driven risk map and modelling based on various relevant weather scenarios</t>
  </si>
  <si>
    <t>7.3.1.3 Ignition probability mapping showing the probability of ignition along the electric lines and equipment</t>
  </si>
  <si>
    <t>7.3.1.4 Initiative mapping and estimation of wildfire and PSPS risk-reduction impact</t>
  </si>
  <si>
    <t>7.3.1.5 Match drop simulations showing the potential wildfire consequence of ignitions that occur along the electric lines and equipment</t>
  </si>
  <si>
    <t>7.3.1.6 Weather-Driven Risk Map and Modelling Based on Various Relevant Weather Scenarios</t>
  </si>
  <si>
    <t>7.3.10 Stakeholder cooperation and community engagement</t>
  </si>
  <si>
    <t>7.3.10.1 Community engagement</t>
  </si>
  <si>
    <t>7.3.10.2 Cooperation and best practice sharing with agencies outside CA</t>
  </si>
  <si>
    <t>7.3.10.3 Cooperation with suppression agencies</t>
  </si>
  <si>
    <t>7.3.10.4 Forest service and fuel reduction cooperation and joint roadmap</t>
  </si>
  <si>
    <t>7.3.10.5 Other, PMO and General Wildfire Support</t>
  </si>
  <si>
    <t>7.3.2 Situational awareness and forecasting</t>
  </si>
  <si>
    <t>7.3.2.1.1 Advanced weather monitoring and weather stations, Numerical Weather Prediction</t>
  </si>
  <si>
    <t>7.3.2.1.2 Advanced weather monitoring and weather stations, Fuel Moisture Sampling and Modeling</t>
  </si>
  <si>
    <t>7.3.2.1.3 Advanced weather monitoring and weather stations, Weather Stations</t>
  </si>
  <si>
    <t>7.3.2.1.4 Advanced weather monitoring and weather stations, Wildfire Cameras</t>
  </si>
  <si>
    <t>7.3.2.1.5 Advanced weather monitoring and weather stations, Fire Detection &amp; Alerting</t>
  </si>
  <si>
    <t>7.3.2.1.6 Advanced weather monitoring and weather stations, Other Meteorology Tools and Upgrades</t>
  </si>
  <si>
    <t>7.3.2.2.1 Continuous monitoring sensors, Electric Transmission SEL T400L</t>
  </si>
  <si>
    <t>Initiative is expected to reduce the likelihood of PSPS damages and hazards.  A distribution circuit without psps damage and hazard increases from restoration time from 9.5 hours to 14.4 hours.  Transmission and substation damages and hazards are less commonly found, but expect to take much longer to restore as compared to distribution.</t>
  </si>
  <si>
    <t>7.3.2.2.2 Continuous monitoring sensors, SmartMeter™ Partial Voltage Detection (Formerly Known as Enhanced Wires Down Detection)</t>
  </si>
  <si>
    <t>7.3.2.2.3 Continuous monitoring sensors, Distribution Fault Anticipation Technology and Early Fault Detection</t>
  </si>
  <si>
    <t>7.3.2.2.4 Continuous monitoring sensors, Sensor IQ</t>
  </si>
  <si>
    <t>7.3.2.2.5 Continuous monitoring sensors, Line Sensor Devices</t>
  </si>
  <si>
    <t>7.3.2.2.6 Continuous monitoring sensors, Distribution Arcing Fault Signature Library</t>
  </si>
  <si>
    <t>7.3.2.3 Fault indicators for detecting faults on electric lines and equipment</t>
  </si>
  <si>
    <t>7.3.2.4 Forecast of a fire risk index, fire potential index, or similar</t>
  </si>
  <si>
    <t>7.3.2.5 Personnel monitoring areas of electric lines and equipment in elevated fire risk conditions</t>
  </si>
  <si>
    <t>7.3.2.6 Weather forecasting and estimating impacts on electric lines and equipment</t>
  </si>
  <si>
    <t>7.3.2.7 Other, Wildfire Safety Operations Center (WSOC)</t>
  </si>
  <si>
    <t>7.3.2.8 Other, Meteorology Analytics/Operations Center</t>
  </si>
  <si>
    <t>7.3.3 Grid design and system hardening</t>
  </si>
  <si>
    <t>7.3.3.1 Capacitor maintenance and replacement program</t>
  </si>
  <si>
    <t>7.3.3.10 Maintenance, repair, and replacement of connectors, including hotline clamps</t>
  </si>
  <si>
    <t>7.3.3.11.1 Mitigation of impact on customers and other residents affected during PSPS event, Generation for PSPS Mitigation</t>
  </si>
  <si>
    <t>726 (D)
325 (S)</t>
  </si>
  <si>
    <t>18,291 (D)
7,850 (S)</t>
  </si>
  <si>
    <t>2,884 (D)
1,293 (S)</t>
  </si>
  <si>
    <t>7.3.3.11.2 Mitigation of impact on customers and other residents affected during PSPS event, Substation activities to enable reduction of PSPS impacts</t>
  </si>
  <si>
    <t>7.3.3.11.3 Mitigation of impact on customers and other residents affected during PSPS event, Emergency Back-up Generation – PG&amp;E Service Centers &amp; Materials Distribution Centers</t>
  </si>
  <si>
    <t>7.3.3.12.1 Other corrective action, Distribution Substation</t>
  </si>
  <si>
    <t>7.3.3.12.2 Other corrective action, Transmission Substation</t>
  </si>
  <si>
    <t>7.3.3.12.3 Other corrective action, Maintenance, Transmission</t>
  </si>
  <si>
    <t>7.3.3.12.4 Other corrective action, Maintenance, Distribution</t>
  </si>
  <si>
    <t>7.3.3.13 Pole loading infrastructure hardening and replacement program based on pole loading assessment program</t>
  </si>
  <si>
    <t>7.3.3.14 Transformers maintenance and replacement</t>
  </si>
  <si>
    <t>7.3.3.15 Transmission tower maintenance and replacement</t>
  </si>
  <si>
    <t>7.3.3.16 Undergrounding of electric lines and/or equipment</t>
  </si>
  <si>
    <t>7.3.3.17.1 Updates to grid topology to minimize risk of ignition in HFTDs, System Hardening, Distribution</t>
  </si>
  <si>
    <t>7.3.3.17.2 Updates to grid topology to minimize risk of ignition in HFTDs, System Hardening, Transmission</t>
  </si>
  <si>
    <t>7.3.3.17.3 Updates to grid topology to minimize risk of ignition in HFTDs, Surge Arrestor</t>
  </si>
  <si>
    <t>7.3.3.17.4 Updates to grid topology to minimize risk of ignition in HFTDs, Rapid Earth Current Fault Limiter</t>
  </si>
  <si>
    <t>7.3.3.17.5 Updates to grid topology to minimize risk of ignition in HFTDs, Remote Grid</t>
  </si>
  <si>
    <t>7.3.3.17.6 Updates to grid topology to minimize risk of ignition in HFTDs, Butte County Rebuild</t>
  </si>
  <si>
    <t>7.3.3.2-Baseline-D Circuit breaker maintenance and installation to de-energize lines upon detecting a fault, Baseline - Maintenance Substation Distribution</t>
  </si>
  <si>
    <t>7.3.3.2-Baseline-T Circuit breaker maintenance and installation to de-energize lines upon detecting a fault, Baseline - Maintenance Substation Transmission</t>
  </si>
  <si>
    <t>7.3.3.2-Enhanced-D Circuit breaker maintenance and installation to de-energize lines upon detecting a fault, Enhanced - Maintenance Substation Distribution</t>
  </si>
  <si>
    <t>7.3.3.2-Enhanced-T Circuit breaker maintenance and installation to de-energize lines upon detecting a fault, Enhanced - Maintenance Substation Transmission</t>
  </si>
  <si>
    <t>7.3.3.3 Covered conductor installation</t>
  </si>
  <si>
    <t>30%
(associated with 7.3.3.17.1)</t>
  </si>
  <si>
    <t>413
(associated with 7.3.3.17.1)</t>
  </si>
  <si>
    <t>9,188
(associated with 7.3.3.17.1)</t>
  </si>
  <si>
    <t>1,640
(associated with 7.3.3.17.1)</t>
  </si>
  <si>
    <t>7.3.3.4 Covered conductor maintenance</t>
  </si>
  <si>
    <t>7.3.3.5 Crossarm maintenance, repair, and replacement</t>
  </si>
  <si>
    <t>7.3.3.6 Distribution pole replacement and reinforcement, including with composite poles</t>
  </si>
  <si>
    <t>7.3.3.7 Expulsion fuse replacement</t>
  </si>
  <si>
    <t>7.3.3.8.1 Grid topology improvements to mitigate or reduce PSPS events, Distribution Line Sectionalizing</t>
  </si>
  <si>
    <t>7.3.3.8.2 Grid topology improvements to mitigate or reduce PSPS events, Transmission Line Sectionalizing</t>
  </si>
  <si>
    <t xml:space="preserve">7.3.3.8.3 Grid topology improvements to mitigate or reduce PSPS events, Distribution Line Motorized Switch Operator Pilot </t>
  </si>
  <si>
    <t>1,961
(associated with 7.3.3.8.1)</t>
  </si>
  <si>
    <t>58,187
(associated with 7.3.3.8.1)</t>
  </si>
  <si>
    <t>7,790
(associated with 7.3.3.8.1)</t>
  </si>
  <si>
    <t>7.3.3.9.1 Installation of system automation equipment, Installation of System Automation Equipment</t>
  </si>
  <si>
    <t xml:space="preserve">7.3.3.9.2 Installation of system automation equipment, Single phase reclosers </t>
  </si>
  <si>
    <t xml:space="preserve">7.3.4 Asset management and inspections </t>
  </si>
  <si>
    <t>7.3.4.1 Detailed inspections of distribution electric lines and equipment</t>
  </si>
  <si>
    <t>7.3.4.10 Other discretionary inspection of transmission electric lines and equipment, beyond inspections mandated by rules and regulations</t>
  </si>
  <si>
    <t>7.3.4.11 Patrol inspections of distribution electric lines and equipment</t>
  </si>
  <si>
    <t>7.3.4.12 Patrol inspections of transmission electric lines and equipment</t>
  </si>
  <si>
    <t>7.3.4.13 Pole loading assessment program to determine safety factor</t>
  </si>
  <si>
    <t>7.3.4.14 Quality assurance / quality control of inspections</t>
  </si>
  <si>
    <t>7.3.4.15-D Substation inspections, Enhanced Distribution, Substation</t>
  </si>
  <si>
    <t>7.3.4.15-T Substation inspections, Enhanced Transmission, Substation</t>
  </si>
  <si>
    <t>7.3.4.2 Detailed inspections of transmission electric lines and equipment</t>
  </si>
  <si>
    <t>7.3.4.3 Improvement of inspections</t>
  </si>
  <si>
    <t>7.3.4.4 Infrared inspections of distribution electric lines and equipment</t>
  </si>
  <si>
    <t>7.3.4.5 Infrared inspections of transmission electric lines and equipment</t>
  </si>
  <si>
    <t>7.3.4.6 Intrusive pole inspections</t>
  </si>
  <si>
    <t>7.3.4.7 LiDAR Inspections of Distribution Electric Lines and Equipment</t>
  </si>
  <si>
    <t>7.3.4.8 LiDAR Inspections of Transmission Electric Lines and Equipment</t>
  </si>
  <si>
    <t>7.3.4.9 Other discretionary inspection of distribution electric lines and equipment, beyond inspections mandated by rules and regulations</t>
  </si>
  <si>
    <t>7.3.5 Vegetation management and inspections</t>
  </si>
  <si>
    <t>7.3.5.1 Additional efforts to manage community and environmental impacts</t>
  </si>
  <si>
    <t>7.3.5.10 Other discretionary inspections of vegetation around transmission electric lines and equipment</t>
  </si>
  <si>
    <t>7.3.5.11 Patrol inspections of vegetation around distribution electric lines and equipment</t>
  </si>
  <si>
    <t>7.3.5.12 Patrol inspections of vegetation around transmission electric lines and equipment</t>
  </si>
  <si>
    <t>7.3.5.13 Quality assurance / quality control of vegetation inspections</t>
  </si>
  <si>
    <t>7.3.5.14 Recruiting and training of vegetation management personnel</t>
  </si>
  <si>
    <t>7.3.5.15 Remediation of at-risk species</t>
  </si>
  <si>
    <t>7.3.5.16 Removal and remediation of trees with strike potential to electric lines and equipment</t>
  </si>
  <si>
    <t>7.3.5.17.1 Substation inspection , Distribution substation</t>
  </si>
  <si>
    <t>7.3.5.17.2 Substation inspection , Transmission substation</t>
  </si>
  <si>
    <t>7.3.5.18.1 Substation vegetation management, Maintenance substation distribution</t>
  </si>
  <si>
    <t>7.3.5.18.2 Substation vegetation management, Maintenance substation transmission</t>
  </si>
  <si>
    <t>7.3.5.19 Vegetation inventory system</t>
  </si>
  <si>
    <t>7.3.5.2 Detailed inspections of vegetation around distribution electric lines and equipment</t>
  </si>
  <si>
    <t>7.3.5.20 Vegetation management to achieve clearances around electric lines and equipment</t>
  </si>
  <si>
    <t>7.3.5.3 Detailed inspections of vegetation around transmission electric lines and equipment</t>
  </si>
  <si>
    <t>7.3.5.4 Emergency response vegetation management due to red flag warning or other urgent conditions</t>
  </si>
  <si>
    <t>7.3.5.5 Fuel management and reduction of “slash” from vegetation management activities</t>
  </si>
  <si>
    <t>7.3.5.6 Improvement of inspections</t>
  </si>
  <si>
    <t>7.3.5.7 LiDAR inspections of vegetation around distribution electric lines and equipment</t>
  </si>
  <si>
    <t>This benefit is included in the benefit associated with OH system hardening, 7.3.3.17.1</t>
  </si>
  <si>
    <t>7.3.5.8 LiDAR inspections of vegetation around transmission electric lines and equipment</t>
  </si>
  <si>
    <t>This benefit is included in the benefit associated with Transmission Right of Way expansion that is part of 7.3.5.3</t>
  </si>
  <si>
    <t>7.3.5.9 Other discretionary inspections of vegetation around distribution electric lines and equipment</t>
  </si>
  <si>
    <t>7.3.6 Grid operations and protocols</t>
  </si>
  <si>
    <t>7.3.6.1 Automatic recloser operations</t>
  </si>
  <si>
    <t>7.3.6.2 Crew-accompanying ignition prevention and suppression resources and services</t>
  </si>
  <si>
    <t>7.3.6.3 Personnel work procedures and training in conditions of elevated fire risk</t>
  </si>
  <si>
    <t>7.3.6.4-D Protocols for PSPS re-energization, Distribution</t>
  </si>
  <si>
    <t>7.3.6.4-T Protocols for PSPS re-energization, Transmission</t>
  </si>
  <si>
    <t>7.3.6.5-D PSPS events and mitigation of PSPS impacts , Distribution</t>
  </si>
  <si>
    <t>Initiative represents PSPS itself</t>
  </si>
  <si>
    <t>7.3.6.5-T PSPS events and mitigation of PSPS impacts , Transmission</t>
  </si>
  <si>
    <t>7.3.6.6 Stationed and on-call ignition prevention and suppression resources and services</t>
  </si>
  <si>
    <t>7.3.9  Emergency planning and preparedness</t>
  </si>
  <si>
    <t>7.3.6.7 Other, Aviation Support</t>
  </si>
  <si>
    <t>7.3.7 Data governance</t>
  </si>
  <si>
    <t>7.3.7.1 Centralized repository for data</t>
  </si>
  <si>
    <t>7.3.7.2 Collaborative research on utility ignition and/or wildfire</t>
  </si>
  <si>
    <t>7.3.7.3 Documentation and disclosure of wildfire-related data and algorithms</t>
  </si>
  <si>
    <t>7.3.7.4 Tracking and analysis of near miss data</t>
  </si>
  <si>
    <t>7.3.7.5 Other, IT projects to support wildfire mitigation work</t>
  </si>
  <si>
    <t>7.3.8 Resource allocation methodology</t>
  </si>
  <si>
    <t>7.3.8.1 Allocation methodology development and application</t>
  </si>
  <si>
    <t>7.3.8.2 Risk reduction scenario development and analysis</t>
  </si>
  <si>
    <t>7.3.8.3 Risk spend efficiency analysis</t>
  </si>
  <si>
    <t>7.3.9.1 Adequate and trained workforce for service restoration</t>
  </si>
  <si>
    <t>7.3.9.2 Community outreach, public awareness, and communications efforts</t>
  </si>
  <si>
    <t>7.3.9.3 Customer support in emergencies</t>
  </si>
  <si>
    <t>7.3.9.4 Disaster and emergency preparedness plan</t>
  </si>
  <si>
    <t>7.3.9.5 Preparedness and planning for service restoration</t>
  </si>
  <si>
    <t>7.3.9.6 Protocols in place to learn from wildfire events</t>
  </si>
  <si>
    <t>7.3.9.7 Other, Mutual Assistance</t>
  </si>
  <si>
    <t>Multiple Initiatives</t>
  </si>
  <si>
    <t>7.3.2.3 Fault indicators for detecting faults on electric lines and equipment
7.3.2.2.1 Continuous monitoring sensors, Electric Transmission SEL T400L
7.3.2.2.2 Continuous monitoring sensors, SmartMeter™ Partial Voltage Detection (Formerly Known as Enhanced Wires Down Detection)
7.3.2.2.3 Continuous monitoring sensors, Distribution Fault Anticipation Technology and Early Fault Detection
7.3.2.2.4 Continuous monitoring sensors, Sensor IQ
7.3.2.2.5 Continuous monitoring sensors, Line Sensor Devices
7.3.2.2.6 Continuous monitoring sensors, Distribution Arcing Fault Signature Library</t>
  </si>
  <si>
    <t xml:space="preserve">7.3.3.1 Capacitor maintenance and replacement program
7.3.3.2-Baseline-D Circuit breaker maintenance and installation to de-energize lines upon detecting a fault, Baseline - Maintenance Substation Distribution
7.3.3.2-Baseline-T Circuit breaker maintenance and installation to de-energize lines upon detecting a fault, Baseline - Maintenance Substation Transmission
7.3.3.2-Enhanced-D Circuit breaker maintenance and installation to de-energize lines upon detecting a fault, Enhanced - Maintenance Substation Distribution
7.3.3.2-Enhanced-T Circuit breaker maintenance and installation to de-energize lines upon detecting a fault, Enhanced - Maintenance Substation Transmission
7.3.3.4 Covered conductor maintenance
7.3.3.5 Crossarm maintenance, repair, and replacement
7.3.3.6 Distribution pole replacement and reinforcement, including with composite poles
7.3.3.7 Expulsion fuse replacement
7.3.3.9.1 Installation of system automation equipment, Installation of System Automation Equipment
7.3.3.9.2 Installation of system automation equipment, Single phase reclosers </t>
  </si>
  <si>
    <t>7.3.3.10 Maintenance, repair, and replacement of connectors, including hotline clamps
7.3.3.12.1 Other corrective action, Distribution Substation
7.3.3.12.2 Other corrective action, Transmission Substation
7.3.3.12.3 Other corrective action, Maintenance, Transmission
7.3.3.12.4 Other corrective action, Maintenance, Distribution
7.3.3.13 Pole loading infrastructure hardening and replacement program based on pole loading assessment program
7.3.3.14 Transformers maintenance and replacement
7.3.3.15 Transmission tower maintenance and replacement
7.3.3.17.3 Updates to grid topology to minimize risk of ignition in HFTDs, Surge Arrestor
7.3.3.17.4 Updates to grid topology to minimize risk of ignition in HFTDs, Rapid Earth Current Fault Limiter</t>
  </si>
  <si>
    <t>7.3.4.1 Detailed inspections of distribution electric lines and equipment
7.3.4.10 Other discretionary inspection of transmission electric lines and equipment, beyond inspections mandated by rules and regulations
7.3.4.11 Patrol inspections of distribution electric lines and equipment
7.3.4.12 Patrol inspections of transmission electric lines and equipment
7.3.4.13 Pole loading assessment program to determine safety factor
7.3.4.14 Quality assurance / quality control of inspections
7.3.4.15-D Substation inspections, Enhanced Distribution, Substation
7.3.4.15-T Substation inspections, Enhanced Transmission, Substation
7.3.4.2 Detailed inspections of transmission electric lines and equipment
7.3.4.3 Improvement of inspections
7.3.4.4 Infrared inspections of distribution electric lines and equipment
7.3.4.5 Infrared inspections of transmission electric lines and equipment
7.3.4.6 Intrusive pole inspections
7.3.4.7 LiDAR Inspections of Distribution Electric Lines and Equipment
7.3.4.8 LiDAR Inspections of Transmission Electric Lines and Equipment
7.3.4.9 Other discretionary inspection of distribution electric lines and equipment, beyond inspections mandated by rules and regulations</t>
  </si>
  <si>
    <t>7.3.5.10 Other discretionary inspections of vegetation around transmission electric lines and equipment
7.3.5.11 Patrol inspections of vegetation around distribution electric lines and equipment
7.3.5.12 Patrol inspections of vegetation around transmission electric lines and equipment
7.3.5.13 Quality assurance / quality control of vegetation inspections
7.3.5.14 Recruiting and training of vegetation management personnel
7.3.5.15 Remediation of at-risk species
7.3.5.16 Removal and remediation of trees with strike potential to electric lines and equipment
7.3.5.17.1 Substation inspection , Distribution substation
7.3.5.17.2 Substation inspection , Transmission substation
7.3.5.18.1 Substation vegetation management, Maintenance substation distribution
7.3.5.18.2 Substation vegetation management, Maintenance substation transmission
7.3.5.2 Detailed inspections of vegetation around distribution electric lines and equipment
7.3.5.20 Vegetation management to achieve clearances around electric lines and equipment
7.3.5.5 Fuel management and reduction of “slash” from vegetation management activities
7.3.5.6 Improvement of inspections
7.3.5.7 LiDAR inspections of vegetation around distribution electric lines and equipment
7.3.5.8 LiDAR inspections of vegetation around transmission electric lines and equipment
7.3.5.9 Other discretionary inspections of vegetation around distribution electric lines and equipment
7.3.6.1 Automatic recloser operations</t>
  </si>
  <si>
    <t>*</t>
  </si>
  <si>
    <t>For every reduced asset damage and hazard found, average restoration duration is expected to decrease, but not enough data is available at this point in time</t>
  </si>
  <si>
    <t xml:space="preserve">7.3.2.2.2 - 7.3.2.2.6 Continuous monitoring sensors
</t>
  </si>
  <si>
    <t>For every reduced asset damage and hazard found, average restoration duration decreases by 466 minutes per 10,000 customers</t>
  </si>
  <si>
    <t>7.3.3.1 Capacitor maintenance and replacement program
7.3.3.4 Covered conductor maintenance
7.3.3.5 Crossarm maintenance, repair, and replacement
7.3.3.6 Distribution pole replacement and reinforcement, including with composite poles
7.3.3.7 Expulsion fuse replacement
7.3.3.9.2 Installation of system automation equipment, Single phase reclosers 
7.3.3.10 Maintenance, repair, and replacement of connectors, including hotline clamps
7.3.3.12.4 Other corrective action, Maintenance, Distribution
7.3.3.13 Pole loading infrastructure hardening and replacement program based on pole loading assessment program
7.3.3.17.3 Updates to grid topology to minimize risk of ignition in HFTDs, Surge Arrestor
7.3.3.17.4 Updates to grid topology to minimize risk of ignition in HFTDs, Rapid Earth Current Fault Limiter</t>
  </si>
  <si>
    <t>7.3.3.12.1 - 7.3.3.12.3 Other corrective action</t>
  </si>
  <si>
    <t>7.3.3.2-Baseline-D Circuit breaker maintenance and installation to de-energize lines upon detecting a fault, Baseline - Maintenance Substation Distribution
7.3.3.2-Baseline-T Circuit breaker maintenance and installation to de-energize lines upon detecting a fault, Baseline - Maintenance Substation Transmission
7.3.3.2-Enhanced-D Circuit breaker maintenance and installation to de-energize lines upon detecting a fault, Enhanced - Maintenance Substation Distribution
7.3.3.2-Enhanced-T Circuit breaker maintenance and installation to de-energize lines upon detecting a fault, Enhanced - Maintenance Substation Transmission
7.3.3.9.1 Installation of system automation equipment, Installation of System Automation Equipment
7.3.3.14 Transformers maintenance and replacement
7.3.3.15 Transmission tower maintenance and replacement</t>
  </si>
  <si>
    <t>7.3.4.1 Detailed inspections of distribution electric lines and equipment
7.3.4.3 Improvement of inspections
7.3.4.4 Infrared inspections of distribution electric lines and equipment
7.3.4.6 Intrusive pole inspections
7.3.4.7 LiDAR Inspections of Distribution Electric Lines and Equipment
7.3.4.9 Other discretionary inspection of distribution electric lines and equipment, beyond inspections mandated by rules and regulations
7.3.4.11 Patrol inspections of distribution electric lines and equipment
7.3.4.13 Pole loading assessment program to determine safety factor
7.3.4.14 Quality assurance / quality control of inspections</t>
  </si>
  <si>
    <t xml:space="preserve">7.3.4.2 Detailed inspections of transmission electric lines and equipment
7.3.4.5 Infrared inspections of transmission electric lines and equipment
7.3.4.8 LiDAR Inspections of Transmission Electric Lines and Equipment
7.3.4.10 Other discretionary inspection of transmission electric lines and equipment, beyond inspections mandated by rules and regulations
7.3.4.12 Patrol inspections of transmission electric lines and equipment
7.3.4.15-D Substation inspections, Enhanced Distribution, Substation
7.3.4.15-T Substation inspections, Enhanced Transmission, Substation
</t>
  </si>
  <si>
    <t>7.3.5.3 Detailed inspections of vegetation around transmission electric lines and equipment
7.3.5.2 Detailed inspections of vegetation around distribution electric lines and equipment
7.3.5.5 Fuel management and reduction of “slash” from vegetation management activities
7.3.5.6 Improvement of inspections
7.3.5.7 LiDAR inspections of vegetation around distribution electric lines and equipment
7.3.5.9 Other discretionary inspections of vegetation around distribution electric lines and equipment
7.3.5.10 Other discretionary inspections of vegetation around transmission electric lines and equipment
7.3.5.11 Patrol inspections of vegetation around distribution electric lines and equipment
7.3.5.13 Quality assurance / quality control of vegetation inspections
7.3.5.14 Recruiting and training of vegetation management personnel
7.3.5.15 Remediation of at-risk species</t>
  </si>
  <si>
    <t>For every reduced vegetation damage and hazard found, average restoration duration decreases by 171 minutes per 10,000 customers</t>
  </si>
  <si>
    <t>7.3.5.12 Patrol inspections of vegetation around transmission electric lines and equipment
7.3.5.17.1 Substation inspection , Distribution substation
7.3.5.17.2 Substation inspection , Transmission substation
7.3.5.18.1 Substation vegetation management, Maintenance substation distribution
7.3.5.18.2 Substation vegetation management, Maintenance substation transmission
7.3.5.20 Vegetation management to achieve clearances around electric lines and equipment</t>
  </si>
  <si>
    <t>For every reduced vegetation damage and hazard found, average restoration duration is expected to decrease, but not enough data is available at this point in time</t>
  </si>
  <si>
    <t>This benefit is included in the benefit associated with Transmission Right of Way expansion that is part of 7.3.5.4</t>
  </si>
  <si>
    <t>This benefit is included in the benefit associated with Transmission Right of Way expansion that is part of 7.3.5.5</t>
  </si>
  <si>
    <t>This benefit is included in the benefit associated with Transmission Right of Way expansion that is part of 7.3.5.6</t>
  </si>
  <si>
    <t>Included in Action 11-14</t>
  </si>
  <si>
    <t># - DO NOT TOUCH - 2021</t>
  </si>
  <si>
    <r>
      <t>Initiative</t>
    </r>
    <r>
      <rPr>
        <b/>
        <sz val="10"/>
        <rFont val="Calibri"/>
        <family val="2"/>
        <scheme val="minor"/>
      </rPr>
      <t xml:space="preserve"> - DO NOT TOUCH</t>
    </r>
  </si>
  <si>
    <t>WSD Definition</t>
  </si>
  <si>
    <t>Initiative - subname (2020) - DO NOT TOUCH</t>
  </si>
  <si>
    <t>Initiative - subname (2021) - DO NOT TOUCH</t>
  </si>
  <si>
    <t>Initiative - full name (2021) - DO NOT TOUCH</t>
  </si>
  <si>
    <t>Initiative name</t>
  </si>
  <si>
    <t>A summarized risk map that shows the overall ignition probability and estimated wildfire consequence along the electric lines and equipment</t>
  </si>
  <si>
    <t>Development and use of tools and processes to develop and update risk map and simulations and to estimate risk reduction potential of initiatives for a given portion of the grid (or more granularly, e.g., circuit, span, or asset). May include verification efforts, independent assessment by experts, and updates.</t>
  </si>
  <si>
    <t>7.3.1.2</t>
  </si>
  <si>
    <t>Climate-driven risk map and modelling based on various relevant weather scenarios</t>
  </si>
  <si>
    <t>Development and use of tools and processes to estimate incremental risk of foreseeable climate scenarios, such as drought, across a given portion of the grid (or more granularly, e.g., circuit, span, or asset). May include verification efforts, independent assessment by experts, and updates.</t>
  </si>
  <si>
    <t>Ignition probability mapping showing the probability of ignition along the electric lines and equipment</t>
  </si>
  <si>
    <t>Development and use of tools and processes to assess the risk of ignition across regions of the grid (or more granularly, e.g., circuits, spans, or assets).</t>
  </si>
  <si>
    <t>Initiative mapping and estimation of wildfire and PSPS risk-reduction impact</t>
  </si>
  <si>
    <t>Development of a tool to estimate the risk reduction efficacy (for both wildfire and PSPS risk) and risk-spend efficiency of various initiatives.</t>
  </si>
  <si>
    <t>Match drop simulations showing the potential wildfire consequence of ignitions that occur along the electric lines and equipment</t>
  </si>
  <si>
    <t>Development and use of tools and processes to assess the impact of potential ignition and risk to communities (e.g., in terms of potential fatalities, structures burned, monetary damages, area burned, impact on air quality and greenhouse gas, or GHG, reduction goals, etc.).</t>
  </si>
  <si>
    <t>7.3.1.6</t>
  </si>
  <si>
    <t>Weather-Driven Risk Map and Modelling Based on Various Relevant Weather Scenarios</t>
  </si>
  <si>
    <t>Definition N/A (No definition given)</t>
  </si>
  <si>
    <t>Advanced weather monitoring and weather stations</t>
  </si>
  <si>
    <t>Purchase, installation, maintenance, and operation of weather stations. Collection, recording, and analysis of weather data from weather stations and from external sources.</t>
  </si>
  <si>
    <t>Fuel Moisture Sampling and Modeling</t>
  </si>
  <si>
    <t>Weather Station</t>
  </si>
  <si>
    <t>Weather Stations</t>
  </si>
  <si>
    <t>7.3.2.1.4</t>
  </si>
  <si>
    <t>Cameras</t>
  </si>
  <si>
    <t>Wildfire Cameras</t>
  </si>
  <si>
    <t>7.3.2.1.5</t>
  </si>
  <si>
    <t>Satellite Fire Detection</t>
  </si>
  <si>
    <t>Fire Detection &amp; Alerting</t>
  </si>
  <si>
    <t>Other Meteorology Tools and Upgrades</t>
  </si>
  <si>
    <t>7.3.2.2.1</t>
  </si>
  <si>
    <t>Continuous monitoring sensors</t>
  </si>
  <si>
    <t>Installation, maintenance, and monitoring of sensors and sensorized equipment used to monitor the condition of electric lines and equipment.</t>
  </si>
  <si>
    <t>Transmission SEL0T400L Relays</t>
  </si>
  <si>
    <t>Electric Transmission SEL T400L</t>
  </si>
  <si>
    <t>7.3.2.2.2</t>
  </si>
  <si>
    <t>Enhanced Wires Down</t>
  </si>
  <si>
    <t>SmartMeter™ Partial Voltage Detection (Formerly Known as Enhanced Wires Down Detection)</t>
  </si>
  <si>
    <t>7.3.2.2.3</t>
  </si>
  <si>
    <t>EPIC - DFA and EDF, FZA</t>
  </si>
  <si>
    <t>Distribution Fault Anticipation Technology and Early Fault Detection</t>
  </si>
  <si>
    <t>7.3.2.2.4</t>
  </si>
  <si>
    <t>Sensor IQ</t>
  </si>
  <si>
    <t>7.3.2.2.5</t>
  </si>
  <si>
    <t>Line Sensor Pilot</t>
  </si>
  <si>
    <t>Line Sensor Devices</t>
  </si>
  <si>
    <t>7.3.2.2.6</t>
  </si>
  <si>
    <t>Arc Fault Library</t>
  </si>
  <si>
    <t>Distribution Arcing Fault Signature Library</t>
  </si>
  <si>
    <t>7.3.2.3</t>
  </si>
  <si>
    <t>Fault indicators for detecting faults on electric lines and equipment</t>
  </si>
  <si>
    <t>Installation and maintenance of fault indicators.</t>
  </si>
  <si>
    <t>Forecast of a fire risk index, fire potential index, or similar</t>
  </si>
  <si>
    <t>Index that uses a combination of weather parameters (such as wind speed, humidity, and temperature), vegetation and/or fuel conditions, and other factors to judge current fire risk and to create a forecast indicative of fire risk. A sufficiently granular index shall inform operational decision-making.</t>
  </si>
  <si>
    <t>Advance Fire Modeling</t>
  </si>
  <si>
    <t>7.3.2.5</t>
  </si>
  <si>
    <t>Personnel monitoring areas of electric lines and equipment in elevated fire risk conditions</t>
  </si>
  <si>
    <t>Personnel position within utility service territory to monitor system conditions and weather on site. Field observations shall inform operational decisions.</t>
  </si>
  <si>
    <t>Weather forecasting and estimating impacts on electric lines and equipment</t>
  </si>
  <si>
    <t>Development methodology for forecast of weather conditions relevant to utility operations, forecasting weather conditions and conducting analysis to incorporate into utility decision-making, learning and updates to reduce false positives and false negatives of forecast PSPS conditions.</t>
  </si>
  <si>
    <t>SOPP</t>
  </si>
  <si>
    <t>7.3.2.7</t>
  </si>
  <si>
    <t>Other, Wildfire Safety Operations Center (WSOC)</t>
  </si>
  <si>
    <t>Other (Definition N/A), Other Wildfire Safety Operations Center (WSOC)</t>
  </si>
  <si>
    <t>WSOC</t>
  </si>
  <si>
    <t>7.3.2.8</t>
  </si>
  <si>
    <t>Other, Meteorology Operations Center</t>
  </si>
  <si>
    <t>Other (Definition N/A), Meteorology Analytics/Operations Center</t>
  </si>
  <si>
    <t>Meteorology Operations Center</t>
  </si>
  <si>
    <t>7.3.3.1</t>
  </si>
  <si>
    <t>Capacitor maintenance and replacement program</t>
  </si>
  <si>
    <t>Remediation, adjustments, or installations of new equipment to improve or replace existing capacitor equipment.</t>
  </si>
  <si>
    <t>7.3.3.2-Baseline-D</t>
  </si>
  <si>
    <t>Circuit breaker maintenance and installation to de-energize lines upon detecting a fault</t>
  </si>
  <si>
    <t>Remediation, adjustments, or installations of new equipment to improve or replace existing fast switching circuit breaker equipment to improve the ability to protect electrical circuits from damage caused by overload of electricity or short circuit.</t>
  </si>
  <si>
    <t>Non Enhanced - Maintenance Substation Distribution</t>
  </si>
  <si>
    <t>Baseline - Maintenance Substation Distribution</t>
  </si>
  <si>
    <t>7.3.3.2-Baseline-T</t>
  </si>
  <si>
    <t>Non Enhanced - Maintenance Substation Transmission</t>
  </si>
  <si>
    <t>Baseline - Maintenance Substation Transmission</t>
  </si>
  <si>
    <t>7.3.3.2-Enhanced-D</t>
  </si>
  <si>
    <t>Enhanced - Maintenance Substation Distribution</t>
  </si>
  <si>
    <t>7.3.3.2-Enhanced-T</t>
  </si>
  <si>
    <t>Enhanced - Maintenance Substation Transmission</t>
  </si>
  <si>
    <t>7.3.3.3</t>
  </si>
  <si>
    <t>Covered conductor installation</t>
  </si>
  <si>
    <t>Installation of covered or insulated conductors to replace standard bare or unprotected conductors (defined in accordance with GO 95 as supply conductors, including but not limited to lead wires, not enclosed in a grounded metal pole or not covered by: a “suitable protective covering” (in accordance with Rule 22.8 ), grounded metal conduit, or grounded metal sheath or shield). In accordance with GO 95, conductor is defined as a material suitable for: (1) carrying electric current, usually in the form of a wire, cable or bus bar, or (2) transmitting light in the case of fiber optics; insulated conductors as those which are surrounded by an insulating material (in accordance with Rule 21.6), the dielectric strength of which is sufficient to withstand the maximum difference of potential at normal operating voltages of the circuit without breakdown or puncture; and suitable protective covering as a covering of wood or other non-conductive material having the electrical insulating efficiency (12kV/in. dry) and impact strength (20ft.-lbs) of 1.5 inches of redwood or other material meeting the requirements of Rule 22.8-A, 22.8-B, 22.8-C or 22.8-D.</t>
  </si>
  <si>
    <t>7.3.3.4</t>
  </si>
  <si>
    <t>Covered conductor maintenance</t>
  </si>
  <si>
    <t>Remediation and adjustments to installed covered or insulated conductors. In accordance with GO 95, conductor is defined as a material suitable for: (1) carrying electric current, usually in the form of a wire, cable or bus bar, or (2) transmitting light in the case of fiber optics; insulated conductors as those which are surrounded by an insulating material (in accordance with Rule 21.6), the dielectric strength of which is sufficient to withstand the maximum difference of potential at normal operating voltages of the circuit without breakdown or puncture; and suitable protective covering as a covering of wood or other non-conductive material having the electrical insulating efficiency (12kV/in. dry) and impact strength (20ft.-lbs) of 1.5 inches of redwood or other material meeting the requirements of Rule 22.8-A, 22.8-B, 22.8-C or 22.8-D.</t>
  </si>
  <si>
    <t>7.3.3.5</t>
  </si>
  <si>
    <t>Crossarm maintenance, repair, and replacement</t>
  </si>
  <si>
    <t>Remediation, adjustments, or installations of new equipment to improve or replace existing crossarms, defined as horizontal support attached to poles or structures generally at right angles to the conductor supported in accordance with GO 95.</t>
  </si>
  <si>
    <t>7.3.3.6</t>
  </si>
  <si>
    <t>Distribution pole replacement and reinforcement, including with composite poles</t>
  </si>
  <si>
    <t>Remediation, adjustments, or installations of new equipment to improve or replace existing distribution poles (i.e., those supporting lines under 65kV), including with equipment such as composite poles manufactured with materials reduce ignition probability by increasing pole lifespan and resilience against failure from object contact and other events.</t>
  </si>
  <si>
    <t>7.3.3.7</t>
  </si>
  <si>
    <t>Expulsion fuse replacement</t>
  </si>
  <si>
    <t>Installations of new and CAL FIRE-approved power fuses to replace existing expulsion fuse equipment.</t>
  </si>
  <si>
    <t>Fuse</t>
  </si>
  <si>
    <t>Grid topology improvements to mitigate or reduce PSPS events</t>
  </si>
  <si>
    <t>Plan to support and actions taken to mitigate or reduce PSPS events in terms of geographic scope and number of customers affected, such as installation and operation of electrical equipment to sectionalize or island portions of the grid, microgrids, or local generation.</t>
  </si>
  <si>
    <t>PSPS Granular Sectionalizing, Distribution</t>
  </si>
  <si>
    <t xml:space="preserve">Distribution Line Sectionalizing </t>
  </si>
  <si>
    <t>Transmission Sectionalizing, Substation</t>
  </si>
  <si>
    <t>Transmission Line Sectionalizing</t>
  </si>
  <si>
    <t xml:space="preserve">Distribution Line Motorized Switch Operator Pilot </t>
  </si>
  <si>
    <t>Installation of system automation equipment</t>
  </si>
  <si>
    <t>Installation of electric equipment that increases the ability of the utility to automate system operation and monitoring, including equipment that can be adjusted remotely such as automatic reclosers (switching devices designed to detect and interrupt momentary faults that can reclose automatically and detect if a fault remains, remaining open if so).</t>
  </si>
  <si>
    <t>Installation of System Automation Equipment</t>
  </si>
  <si>
    <t>7.3.3.9.1 Installation of system automation equipment</t>
  </si>
  <si>
    <t>Fuse Saver</t>
  </si>
  <si>
    <t>Single phase reclosers</t>
  </si>
  <si>
    <t>7.3.3.10</t>
  </si>
  <si>
    <t>Maintenance, repair, and replacement of connectors, including hotline clamps</t>
  </si>
  <si>
    <t>Remediation, adjustments, or installations of new equipment to improve or replace existing connector equipment, such as hotline clamps.</t>
  </si>
  <si>
    <t>Distribution, Transmission, and System Hardening</t>
  </si>
  <si>
    <t>Mitigation of impact on customers and other residents affected during PSPS event</t>
  </si>
  <si>
    <t>Actions taken to improve access to electricity for customers and other residents during PSPS events, such as installation and operation of local generation equipment (at the community, household, or other level).</t>
  </si>
  <si>
    <t>DGEM, Distributed generation, enabled microgrids</t>
  </si>
  <si>
    <t>Generation for PSPS Mitigation</t>
  </si>
  <si>
    <t>7.3.3.11.2</t>
  </si>
  <si>
    <t>PSPS Control Only</t>
  </si>
  <si>
    <t>Substation activities to enable reduction of PSPS impacts</t>
  </si>
  <si>
    <t>7.3.3.12.1</t>
  </si>
  <si>
    <t>Other corrective action</t>
  </si>
  <si>
    <t>Other maintenance, repair, or replacement of utility equipment and structures so that they function properly and safely, including remediation activities (such as insulator washing) of other electric equipment deficiencies that may increase ignition probability due to potential equipment failure or other drivers.</t>
  </si>
  <si>
    <t>Distribution Substation</t>
  </si>
  <si>
    <t>7.3.3.12.2</t>
  </si>
  <si>
    <t>Transmission substation</t>
  </si>
  <si>
    <t>Transmission Substation</t>
  </si>
  <si>
    <t>7.3.3.12.3</t>
  </si>
  <si>
    <t>Non-Enhanced maintenance transmission</t>
  </si>
  <si>
    <t>Maintenance, Transmission</t>
  </si>
  <si>
    <t>7.3.3.12.4</t>
  </si>
  <si>
    <t>Enhanced maintenance distribution</t>
  </si>
  <si>
    <t>Maintenance, Distribution</t>
  </si>
  <si>
    <t>7.3.3.13</t>
  </si>
  <si>
    <t>Pole loading infrastructure hardening and replacement program based on pole loading assessment program</t>
  </si>
  <si>
    <t>Actions taken to remediate, adjust, or install replacement equipment for poles that the utility has identified as failing to meet safety factor requirements in accordance with GO 95 or additional utility standards in the utility's pole loading assessment program.</t>
  </si>
  <si>
    <t>Wind Loading Project</t>
  </si>
  <si>
    <t>7.3.3.14</t>
  </si>
  <si>
    <t>Transformers maintenance and replacement</t>
  </si>
  <si>
    <t>Remediation, adjustments, or installations of new equipment to improve or replace existing transformer equipment.</t>
  </si>
  <si>
    <t>7.3.3.15</t>
  </si>
  <si>
    <t>Transmission tower maintenance and replacement</t>
  </si>
  <si>
    <t>Remediation, adjustments, or installations of new equipment to improve or replace existing transmission towers (e.g., structures such as lattice steel towers or tubular steel poles that support lines at or above 65kV).</t>
  </si>
  <si>
    <t>7.3.3.16</t>
  </si>
  <si>
    <t>Undergrounding of electric lines and/or equipment</t>
  </si>
  <si>
    <t>Actions taken to convert overhead electric lines and/or equipment to underground electric lines and/or equipment (i.e., located underground and in accordance with GO</t>
  </si>
  <si>
    <t>128).</t>
  </si>
  <si>
    <t>Updates to grid topology to minimize risk of ignition in HFTDs</t>
  </si>
  <si>
    <t>Changes in the plan, installation, construction, removal, and/or undergrounding to minimize the risk of ignition due to the design, location, or configuration of utility electric equipment in HFTDs.</t>
  </si>
  <si>
    <t xml:space="preserve">System Hardening </t>
  </si>
  <si>
    <t>System Hardening, Distribution</t>
  </si>
  <si>
    <t>System Hardening, Transmission</t>
  </si>
  <si>
    <t>7.3.3.17.3</t>
  </si>
  <si>
    <t>Surge Arrestor</t>
  </si>
  <si>
    <t>EPIC - Rapid Earth Current Fault Limiter</t>
  </si>
  <si>
    <t>Rapid Earth Current Fault Limiter</t>
  </si>
  <si>
    <t>7.3.4.1</t>
  </si>
  <si>
    <t>Detailed inspections of distribution electric lines and equipment</t>
  </si>
  <si>
    <t>In accordance with GO 165, careful visual inspections of overhead electric distribution lines and equipment where individual pieces of equipment and structures are carefully examined, visually and through use of routine diagnostic test, as appropriate, and (if practical and if useful information can be so gathered) opened, and the condition of each rated and recorded.</t>
  </si>
  <si>
    <t>Non Enhanced Distribution Inspections</t>
  </si>
  <si>
    <t>7.3.4.2</t>
  </si>
  <si>
    <t>Detailed inspections of transmission electric lines and equipment</t>
  </si>
  <si>
    <t>Careful visual inspections of overhead electric transmission lines and equipment where individual pieces of equipment and structures are carefully examined, visually and through use of routine diagnostic test, as appropriate, and (if practical and if useful information can be so gathered) opened, and the condition of each rated and recorded.</t>
  </si>
  <si>
    <t>Non Enhanced Transmission Inspections</t>
  </si>
  <si>
    <t>7.3.4.3</t>
  </si>
  <si>
    <t>Improvement of inspections</t>
  </si>
  <si>
    <t>Identifying and addressing deficiencies in inspections protocols and implementation by improving training and the evaluation of inspectors.</t>
  </si>
  <si>
    <t>7.3.4.4</t>
  </si>
  <si>
    <t>Infrared inspections of distribution electric lines and equipment</t>
  </si>
  <si>
    <t>Inspections of overhead electric distribution lines, equipment, and right-of-way using infrared (heat-sensing) technology and cameras that can identify "hot spots", or conditions that indicate deterioration or potential equipment failures, of electrical equipment.</t>
  </si>
  <si>
    <t>7.3.4.5</t>
  </si>
  <si>
    <t>Infrared inspections of transmission electric lines and equipment</t>
  </si>
  <si>
    <t>Inspections of overhead electric transmission lines, equipment, and right-of-way using infrared (heat-sensing) technology and cameras that can identify "hot spots", or conditions that indicate deterioration or potential equipment failures, of electrical equipment.</t>
  </si>
  <si>
    <t>7.3.4.6</t>
  </si>
  <si>
    <t>Intrusive pole inspections</t>
  </si>
  <si>
    <t>In accordance with GO 165, intrusive inspections involve movement of soil, taking samples for analysis, and/or using more sophisticated diagnostic tools beyond visual inspections or instrument reading.</t>
  </si>
  <si>
    <t>7.3.4.7</t>
  </si>
  <si>
    <t>LiDAR Inspections of Distribution Electric Lines and Equipment</t>
  </si>
  <si>
    <t>Inspections of overhead electric distribution lines, equipment, and right-of-way using LiDAR (Light Detection and Ranging, a remote sensing method that uses light in the form of a pulsed laser to measure variable distances).</t>
  </si>
  <si>
    <t>7.3.4.8</t>
  </si>
  <si>
    <t>LiDAR Inspections of Transmission Electric Lines and Equipment</t>
  </si>
  <si>
    <t>Inspections of overhead electric transmission lines, equipment, and right-of-way using LiDAR (Light Detection and Ranging, a remote sensing method that uses light in the form of a pulsed laser to measure variable distances).</t>
  </si>
  <si>
    <t>7.3.4.9</t>
  </si>
  <si>
    <t>Other discretionary inspection of distribution electric lines and equipment, beyond inspections mandated by rules and regulations</t>
  </si>
  <si>
    <t>Inspections of overhead electric distribution lines, equipment, and right-of-way that exceed or otherwise go beyond those mandated by rules and regulations, including GO 165, in terms of frequency, inspection checklist requirements or detail, analysis of and response to problems identified, or other aspects of inspection or records kept.</t>
  </si>
  <si>
    <t>Enhanced Distribution Inspections</t>
  </si>
  <si>
    <t>7.3.4.10</t>
  </si>
  <si>
    <t>Other discretionary inspection of transmission electric lines and equipment, beyond inspections mandated by rules and regulations</t>
  </si>
  <si>
    <t>Inspections of overhead electric transmission lines, equipment, and right-of-way that exceed or otherwise go beyond those mandated by rules and regulations, including GO</t>
  </si>
  <si>
    <t>Enhanced Transmission Inspections</t>
  </si>
  <si>
    <t>7.3.4.11</t>
  </si>
  <si>
    <t>Patrol inspections of distribution electric lines and equipment</t>
  </si>
  <si>
    <t>In accordance with GO 165, simple visual inspections of overhead electric distribution lines and equipment that is designed to identify obvious structural problems and hazards. Patrol inspections may be carried out in the course of other company business.</t>
  </si>
  <si>
    <t>7.3.4.12</t>
  </si>
  <si>
    <t>Patrol inspections of transmission electric lines and equipment</t>
  </si>
  <si>
    <t>Simple visual inspections of overhead electric transmission lines and equipment that is designed to identify obvious structural problems and hazards. Patrol inspections may be carried out in the course of other company business.</t>
  </si>
  <si>
    <t>7.3.4.13</t>
  </si>
  <si>
    <t>Pole loading assessment program to determine safety factor</t>
  </si>
  <si>
    <t>Calculations to determine whether a pole meets pole loading safety factor requirements of GO 95, including planning and information collection needed to support said calculations. Calculations shall consider many factors including the size, location, and type of pole; types of attachments; length of conductors attached; and number and design of supporting guys, per D.15-11-021.</t>
  </si>
  <si>
    <t>7.3.4.14</t>
  </si>
  <si>
    <t>Quality assurance / quality control of inspections</t>
  </si>
  <si>
    <t>Establishment and function of audit process to manage and confirm work completed by employees or subcontractors, including packaging QA/QC information for input to decision-making and related integrated workforce management processes.</t>
  </si>
  <si>
    <t>7.3.4.15-T</t>
  </si>
  <si>
    <t>Substation inspections</t>
  </si>
  <si>
    <t>In accordance with GO 175, inspection of substations performed by qualified persons and according to the frequency established by the utility, including record-keeping.</t>
  </si>
  <si>
    <t>Enhanced Transmission, Substation</t>
  </si>
  <si>
    <t>7.3.4.15-D</t>
  </si>
  <si>
    <t>Enhanced Distribution, Substation</t>
  </si>
  <si>
    <t>7.3.5.1</t>
  </si>
  <si>
    <t>Additional efforts to manage community and environmental impacts</t>
  </si>
  <si>
    <t>Plan and execution of strategy to mitigate negative impacts from utility vegetation management to local communities and the environment, such as coordination with communities to plan and execute vegetation management work or promotion of fire-resistant planting practices</t>
  </si>
  <si>
    <t>7.3.5.2</t>
  </si>
  <si>
    <t>Detailed inspections of vegetation around distribution electric lines and equipment</t>
  </si>
  <si>
    <t>Careful visual inspections of vegetation around the right-of-way, where individual trees are carefully examined, visually, and the condition of each rated and recorded.</t>
  </si>
  <si>
    <t>Detailed inspections of vegetation around transmission electric lines and equipment</t>
  </si>
  <si>
    <t>7.3.5.4</t>
  </si>
  <si>
    <t>Emergency response vegetation management due to red flag warning or other urgent conditions</t>
  </si>
  <si>
    <t>Plan and execution of vegetation management activities, such as trimming or removal, executed based upon and in advance of forecast weather conditions that indicate high fire threat in terms of ignition probability and wildfire consequence.</t>
  </si>
  <si>
    <t>7.3.5.5</t>
  </si>
  <si>
    <t>Fuel management and reduction of “slash” from vegetation management activities</t>
  </si>
  <si>
    <t>Plan and execution of fuel management activities that reduce the availability of fuel in proximity to potential sources of ignition, including both reduction or adjustment of live fuel (in terms of species or otherwise) and of dead fuel, including "slash" from vegetation management activities that produce vegetation material such as branch trimmings and felled trees.</t>
  </si>
  <si>
    <t>7.3.5.6</t>
  </si>
  <si>
    <t>7.3.5.7</t>
  </si>
  <si>
    <t>LiDAR inspections of vegetation around distribution electric lines and equipment</t>
  </si>
  <si>
    <t>Inspections of right-of-way using LiDAR (Light Detection and Ranging, a remote sensing method that uses light in the form of a pulsed laser to measure variable distances).</t>
  </si>
  <si>
    <t>Enhanced</t>
  </si>
  <si>
    <t>7.3.5.8</t>
  </si>
  <si>
    <t>LiDAR inspections of vegetation around transmission electric lines and equipment</t>
  </si>
  <si>
    <t>7.3.5.9</t>
  </si>
  <si>
    <t>Other discretionary inspections of vegetation around distribution electric lines and equipment</t>
  </si>
  <si>
    <t>Inspections of rights-of-way and adjacent vegetation that may be hazardous, which exceeds or otherwise go beyond those mandated by rules and regulations, in terms of frequency, inspection checklist requirements or detail, analysis of and response to problems identified, or other aspects of inspection or records kept.</t>
  </si>
  <si>
    <t>7.3.5.10</t>
  </si>
  <si>
    <t>Other discretionary inspections of vegetation around transmission electric lines and equipment</t>
  </si>
  <si>
    <t>Inspections  of  rights-of-way  and  adjacent  vegetation  that  may  be  hazardous,  which exceeds or otherwise go beyond those mandated by rules and regulations, in terms of frequency,  inspection  checklist  requirements  or  detail,  analysis  of  and  response  to problems identified, or other aspects of inspection or records kept.</t>
  </si>
  <si>
    <t>7.3.5.11</t>
  </si>
  <si>
    <t>Patrol inspections of vegetation around distribution electric lines and equipment</t>
  </si>
  <si>
    <t>Visual inspections of vegetation along rights-of-way that is designed to identify obvious hazards. Patrol inspections may be carried out in the course of other company business.</t>
  </si>
  <si>
    <t>7.3.5.12</t>
  </si>
  <si>
    <t>Patrol inspections of vegetation around transmission electric lines and equipment</t>
  </si>
  <si>
    <t>7.3.5.13</t>
  </si>
  <si>
    <t>Quality assurance / quality control of vegetation inspections</t>
  </si>
  <si>
    <t>Enhanced, Routine, CEMA</t>
  </si>
  <si>
    <t>7.3.5.14</t>
  </si>
  <si>
    <t>Recruiting and training of vegetation management personnel</t>
  </si>
  <si>
    <t>Programs to ensure that the utility is able to identify and hire qualified vegetation management personnel and to ensure that both full-time employees and contractors tasked with vegetation management responsibilities are adequately trained to perform vegetation management work, according to the utility's wildfire mitigation plan, in addition to rules and regulations for safety.</t>
  </si>
  <si>
    <t>Remediation of at-risk species</t>
  </si>
  <si>
    <t>Actions taken to reduce the ignition probability and wildfire consequence attributable to at-risk vegetation species, such as trimming, removal, and replacement.</t>
  </si>
  <si>
    <t>7.3.5.16</t>
  </si>
  <si>
    <t xml:space="preserve">Removal and remediation of trees with strike potential to electric lines and equipment </t>
  </si>
  <si>
    <t>Actions taken to remove or otherwise remediate trees that could potentially strike electrical equipment, if adverse events such as failure at the ground-level of the tree or branch breakout within the canopy of the tree, occur.</t>
  </si>
  <si>
    <t>Transmission</t>
  </si>
  <si>
    <t>7.3.5.17.1</t>
  </si>
  <si>
    <r>
      <t>Substation inspection</t>
    </r>
    <r>
      <rPr>
        <sz val="10"/>
        <rFont val="Calibri"/>
        <family val="2"/>
        <scheme val="minor"/>
      </rPr>
      <t xml:space="preserve"> </t>
    </r>
  </si>
  <si>
    <t>Inspection of vegetation surrounding substations, performed by qualified persons and according to the frequency established by the utility, including record-keeping.</t>
  </si>
  <si>
    <t>Distribution substation</t>
  </si>
  <si>
    <t>7.3.5.17.2</t>
  </si>
  <si>
    <t>7.3.5.18.1</t>
  </si>
  <si>
    <t>Substation vegetation management</t>
  </si>
  <si>
    <t>Based on location and risk to substation equipment only, actions taken to reduce the ignition probability and wildfire consequence attributable to contact from vegetation to substation equipment.</t>
  </si>
  <si>
    <t>Enhanced maintenance substation distribution</t>
  </si>
  <si>
    <t>7.3.5.18.2</t>
  </si>
  <si>
    <t>Enhanced maintenance substation transmission</t>
  </si>
  <si>
    <t>7.3.5.19</t>
  </si>
  <si>
    <t>Vegetation inventory system</t>
  </si>
  <si>
    <t>Inputs, operation, and support for centralized inventory of vegetation clearances updated based upon inspection results, including (1) inventory of species, (2) forecasting of growth, (3) forecasting of when growth threatens minimum right-of-way clearances (“grow-in” risk) or creates fall-in/fly-in risk.</t>
  </si>
  <si>
    <t>7.3.5.20</t>
  </si>
  <si>
    <t>Vegetation management to achieve clearances around electric lines and equipment</t>
  </si>
  <si>
    <t>Actions taken to ensure that vegetation does not encroach upon the minimum clearances set forth in Table 1 of GO 95, measured between line conductors and vegetation, such as trimming adjacent or overhanging tree limbs.</t>
  </si>
  <si>
    <t>7.3.6.1</t>
  </si>
  <si>
    <t>Automatic recloser operations</t>
  </si>
  <si>
    <t>Designing and executing protocols to deactivate automatic reclosers based on local conditions for ignition probability and wildfire consequence.</t>
  </si>
  <si>
    <t>7.3.6.2</t>
  </si>
  <si>
    <t>Crew-accompanying ignition prevention and suppression resources and services</t>
  </si>
  <si>
    <t>Those firefighting staff and equipment (such as fire suppression engines and trailers, firefighting hose, valves, and water) that are deployed with construction crews and other electric workers to provide site-specific fire prevention and ignition mitigation during on-site work</t>
  </si>
  <si>
    <t>7.3.6.3</t>
  </si>
  <si>
    <t>Personnel work procedures and training in conditions of elevated fire risk</t>
  </si>
  <si>
    <t>Work activity guidelines that designate what type of work can be performed during operating conditions of different levels of wildfire risk. Training for personnel on these guidelines and the procedures they prescribe, from normal operating procedures to increased mitigation measures to constraints on work performed.</t>
  </si>
  <si>
    <t>7.3.6.4-D</t>
  </si>
  <si>
    <t>Protocols for PSPS re-energization</t>
  </si>
  <si>
    <t>Designing and executing procedures that accelerate the restoration of electric service in areas that were de-energized, while maintaining safety and reliability standards.</t>
  </si>
  <si>
    <t>Distribution</t>
  </si>
  <si>
    <t>7.3.6.4-T</t>
  </si>
  <si>
    <t>7.3.6.5-D</t>
  </si>
  <si>
    <r>
      <t>PSPS events and mitigation of PSPS impacts</t>
    </r>
    <r>
      <rPr>
        <sz val="10"/>
        <rFont val="Calibri"/>
        <family val="2"/>
        <scheme val="minor"/>
      </rPr>
      <t xml:space="preserve"> </t>
    </r>
  </si>
  <si>
    <t>Designing, executing, and improving upon protocols to conduct PSPS events, including development of advanced methodologies to determine when to use PSPS, and to mitigate the impact of PSPS events on affected customers and local residents.</t>
  </si>
  <si>
    <t>7.3.6.5-T</t>
  </si>
  <si>
    <t>7.3.6.6</t>
  </si>
  <si>
    <t>Stationed and on-call ignition prevention and suppression resources and services</t>
  </si>
  <si>
    <t>Firefighting staff and equipment (such as fire suppression engines and trailers, firefighting hose, valves, firefighting foam, chemical extinguishing agent, and water) stationed at utility facilities and/or standing by to respond to calls for fire suppression assistance.</t>
  </si>
  <si>
    <t>7.3.6.7</t>
  </si>
  <si>
    <t>Other (Aviation Support)</t>
  </si>
  <si>
    <t>Other (Definition N/A), Aviation Support</t>
  </si>
  <si>
    <t>7.3.7.1</t>
  </si>
  <si>
    <t>Centralized repository for data</t>
  </si>
  <si>
    <t>Designing, maintaining, hosting, and upgrading a platform that supports storage, processing, and utilization of all utility proprietary data and data compiled by the utility</t>
  </si>
  <si>
    <t>from other sources.</t>
  </si>
  <si>
    <t>7.3.7.2</t>
  </si>
  <si>
    <t>Collaborative research on utility ignition and/or wildfire</t>
  </si>
  <si>
    <t>Developing and executing research work on utility ignition and/or wildfire topics in collaboration with other non-utility partners, such as academic institutions and research groups, to include data-sharing and funding as applicable.</t>
  </si>
  <si>
    <t>7.3.7.3</t>
  </si>
  <si>
    <t>Documentation and disclosure of wildfire-related data and algorithms</t>
  </si>
  <si>
    <t>Design and execution of processes to document and disclose wildfire-related data and algorithms to accord with rules and regulations, including use of scenarios for forecasting and stress testing.</t>
  </si>
  <si>
    <t>7.3.7.4</t>
  </si>
  <si>
    <t>Tracking and analysis of near miss data</t>
  </si>
  <si>
    <t>Tools and procedures to monitor, record, and conduct analysis of data on near miss events.</t>
  </si>
  <si>
    <t>7.3.7.5</t>
  </si>
  <si>
    <t>Other (IT projects to support wildfire mitigation work)</t>
  </si>
  <si>
    <t>IT projects to support wildfire mitigation work</t>
  </si>
  <si>
    <t>7.3.8.1</t>
  </si>
  <si>
    <t>Allocation methodology development</t>
  </si>
  <si>
    <t>Development of prioritization methodology for human and financial resources, including application of said methodology to utility decision-making.</t>
  </si>
  <si>
    <t>and application</t>
  </si>
  <si>
    <t>7.3.8.2</t>
  </si>
  <si>
    <t>Risk reduction scenario development and analysis</t>
  </si>
  <si>
    <t>Development of modelling capabilities for different risk reduction scenarios based on wildfire mitigation initiative implementation; analysis and application to utility decision-</t>
  </si>
  <si>
    <t>making.</t>
  </si>
  <si>
    <t>7.3.8.3</t>
  </si>
  <si>
    <t>Risk spend efficiency analysis</t>
  </si>
  <si>
    <t>Tools, procedures, and expertise to support analysis of wildfire mitigation initiative risk-spend efficiency, in terms of MAVF and/ or MARS methodologies.</t>
  </si>
  <si>
    <t>Adequate and trained workforce for service restoration</t>
  </si>
  <si>
    <t>Actions taken to identify, hire, retain, and train qualified workforce to conduct service restoration in response to emergencies, including short-term contracting strategy and implementation.</t>
  </si>
  <si>
    <t>See PSPS Non Event D</t>
  </si>
  <si>
    <t>EP&amp;R Core</t>
  </si>
  <si>
    <t>Community outreach, public awareness, and communications efforts</t>
  </si>
  <si>
    <t>Actions to identify and contact key community stakeholders; increase public awareness of emergency planning and preparedness information; and design, translate, distribute, and evaluate effectiveness of communications taken before, during, and after a wildfire, including Access and Functional Needs populations and Limited English Proficiency populations in particular.</t>
  </si>
  <si>
    <t>7.3.9.3</t>
  </si>
  <si>
    <t>Customer support in emergencies</t>
  </si>
  <si>
    <t>Resources dedicated to customer support during emergencies, such as website pages and other digital resources, dedicated phone lines, etc.</t>
  </si>
  <si>
    <t>7.3.9.4</t>
  </si>
  <si>
    <t>Disaster and emergency preparedness plan</t>
  </si>
  <si>
    <t>Development of plan to deploy resources according to prioritization methodology for disaster and emergency preparedness of utility and within utility service territory (such as considerations for critical facilities and infrastructure), including strategy for collaboration with Public Safety Partners and communities.</t>
  </si>
  <si>
    <t>7.3.9.5</t>
  </si>
  <si>
    <t>Preparedness and planning for service restoration</t>
  </si>
  <si>
    <t>Development of plans to prepare the utility to restore service after emergencies, such as developing employee and staff trainings, and to conduct inspections and remediation necessary to re-energize lines and restore service to customers.</t>
  </si>
  <si>
    <t>See EP&amp;R Core 5.3.9</t>
  </si>
  <si>
    <t>7.3.9.6</t>
  </si>
  <si>
    <t>Protocols in place to learn from wildfire events</t>
  </si>
  <si>
    <t>Tools and procedures to monitor effectiveness of strategy and actions taken to prepare for emergencies and of strategy and actions taken during and after emergencies, including based on an accounting of the outcomes of wildfire events.</t>
  </si>
  <si>
    <t>7.3.9.7</t>
  </si>
  <si>
    <t>Other (Mutual Assistance Support)</t>
  </si>
  <si>
    <t>Other (Definition N/A), Mutual Assistance</t>
  </si>
  <si>
    <t>Overview 7.3.2.1 Advanced weather monitoring and weather stations</t>
  </si>
  <si>
    <t>Community engagement</t>
  </si>
  <si>
    <t>Strategy and actions taken to identify and contact key community stakeholders; increase public awareness and support of utility wildfire mitigation activity; and design, translate, distribute, and evaluate effectiveness of related communications. Includes specific strategies and actions taken to address concerns and serve needs of Access and Functional Needs populations and Limited English Proficiency populations in particular.</t>
  </si>
  <si>
    <t>Overview 7.3.4 Asset Management and Inspections</t>
  </si>
  <si>
    <t>7.3.10.2</t>
  </si>
  <si>
    <t>Cooperation and best practice sharing with agencies outside CA</t>
  </si>
  <si>
    <t>Strategy and actions taken to engage with agencies outside of California to exchange best practices both for utility wildfire mitigation and for stakeholder cooperation to mitigate and respond to wildfires.</t>
  </si>
  <si>
    <t>Overview 7.3.5 Vegetation Management and Inspections</t>
  </si>
  <si>
    <t>7.3.10.3</t>
  </si>
  <si>
    <t>Cooperation with suppression agencies</t>
  </si>
  <si>
    <t>Coordination with CAL FIRE, federal fire authorities, county fire authorities, and local fire authorities to support planning and operations, including support of aerial and ground firefighting in real-time, including information-sharing, dispatch of resources, and dedicated staff.</t>
  </si>
  <si>
    <t>7.3.10.4</t>
  </si>
  <si>
    <t>Forest service and fuel reduction cooperation and joint roadmap</t>
  </si>
  <si>
    <t>Strategy and actions taken to engage with local, state, and federal entities responsible for or participating in forest management and fuel reduction activities; and design utility cooperation strategy and joint stakeholder roadmap (plan for coordinating stakeholder efforts for forest management and fuel reduction activities).</t>
  </si>
  <si>
    <t>7.3.10.5</t>
  </si>
  <si>
    <t>Other (PMO and Wildfire support)</t>
  </si>
  <si>
    <t>Other (Definition N/A), PMO and General Wildfire Support</t>
  </si>
  <si>
    <t>2021 WMP Section Number</t>
  </si>
  <si>
    <r>
      <t xml:space="preserve">i.
Affects threshold values for initiating PSPS events 
</t>
    </r>
    <r>
      <rPr>
        <sz val="9"/>
        <rFont val="Arial"/>
        <family val="2"/>
      </rPr>
      <t>(% of projected events impacted)</t>
    </r>
  </si>
  <si>
    <r>
      <t xml:space="preserve">ii. 
Reduces frequency (# of events) of PSPS events 
</t>
    </r>
    <r>
      <rPr>
        <sz val="9"/>
        <rFont val="Arial"/>
        <family val="2"/>
      </rPr>
      <t>(# of projected events completely descoped)</t>
    </r>
  </si>
  <si>
    <r>
      <t>iii.
Reduces scope (# customers impacted) of PSPS events
(</t>
    </r>
    <r>
      <rPr>
        <sz val="9"/>
        <rFont val="Arial"/>
        <family val="2"/>
      </rPr>
      <t># of projected cust. reduced per event)</t>
    </r>
  </si>
  <si>
    <r>
      <t xml:space="preserve">iv.
Reduces duration of PSPS events
</t>
    </r>
    <r>
      <rPr>
        <sz val="9"/>
        <rFont val="Arial"/>
        <family val="2"/>
      </rPr>
      <t>(# of projected CMI reduced per event from scope reduction)</t>
    </r>
  </si>
  <si>
    <r>
      <t xml:space="preserve">iv.
Reduces duration of PSPS events
</t>
    </r>
    <r>
      <rPr>
        <sz val="9"/>
        <rFont val="Arial"/>
        <family val="2"/>
      </rPr>
      <t>(</t>
    </r>
    <r>
      <rPr>
        <u/>
        <sz val="9"/>
        <rFont val="Arial"/>
        <family val="2"/>
      </rPr>
      <t>indirect</t>
    </r>
    <r>
      <rPr>
        <sz val="9"/>
        <rFont val="Arial"/>
        <family val="2"/>
      </rPr>
      <t xml:space="preserve"> # of projected CMI reduced per event)</t>
    </r>
  </si>
  <si>
    <t>1,521
(associated with 7.3.3.17.1)</t>
  </si>
  <si>
    <t>1,184
(associated with 7.3.3.8.1)</t>
  </si>
  <si>
    <t>42,059
(associated with 7.3.3.8.1)</t>
  </si>
  <si>
    <t>4,364
(associated with 7.3.3.8.1)</t>
  </si>
  <si>
    <t>This benefit is included in the benefit associated with OH system hardening, 7.3.X.X</t>
  </si>
  <si>
    <t>THIS IS OUR GAP</t>
  </si>
  <si>
    <t>initiative represents PSPS itself</t>
  </si>
  <si>
    <t>Not Found</t>
  </si>
  <si>
    <t>The current MSO switches can be manually operated during a PSPS event. After the MSOs are changed they can be operated remotely via SCADA. This change does not affect the impact of a PSPS since PG&amp;E will continue to operate devices during a PSPS as needed and based on the meteorology polygon. PG&amp;E currently expects no (zero) quantitative effect on changes in operations from this mitigation initiative.</t>
  </si>
  <si>
    <t>The installation of new sectionalization devices permits PG&amp;E to de-energize smaller section of lines and to be more granular on which customers to de-energize during a PSPS event. Sectionalization devices are  used as needed during a PSPS event. The expected quantitative effect on changes in operations of this mitigation alternative is a estimated  reduction of scope per event of 1,289 customers and a reduction of duration per event of 36,597 customer hours.</t>
  </si>
  <si>
    <t>This mitigation initiative improves assets health which may indirectly contribute to enable these assets to be energized during a PSPS event. PG&amp;E currently expects no (zero) quantitative effect on changes in operations from this mitigation initiative.</t>
  </si>
  <si>
    <t>This mitigation initiative improves assets health which may indirectly contribute to enable these assets to be energized during a PSPS event.  PG&amp;E currently expects no (zero) quantitative effect on changes in operations from this mitigation initiative.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</si>
</sst>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1"/>
      <color theme="1"/>
      <name val="Calibri"/>
      <family val="2"/>
      <scheme val="minor"/>
    </font>
    <font>
      <sz val="9"/>
      <color theme="1"/>
      <name val="Arial"/>
      <family val="2"/>
    </font>
    <font>
      <sz val="11"/>
      <color theme="1"/>
      <name val="Arial"/>
      <family val="2"/>
    </font>
    <font>
      <b/>
      <sz val="9"/>
      <color theme="1"/>
      <name val="Arial"/>
      <family val="2"/>
    </font>
    <font>
      <b/>
      <sz val="10"/>
      <color theme="1"/>
      <name val="Arial"/>
      <family val="2"/>
    </font>
    <font>
      <sz val="10"/>
      <color theme="1"/>
      <name val="Arial"/>
      <family val="2"/>
    </font>
    <font>
      <sz val="10"/>
      <color rgb="FFFF0000"/>
      <name val="Arial"/>
      <family val="2"/>
    </font>
    <font>
      <sz val="9"/>
      <color rgb="FFFF0000"/>
      <name val="Arial"/>
      <family val="2"/>
    </font>
    <font>
      <sz val="10"/>
      <name val="Arial"/>
      <family val="2"/>
    </font>
    <font>
      <sz val="9"/>
      <name val="Arial"/>
      <family val="2"/>
    </font>
    <font>
      <u/>
      <sz val="9"/>
      <name val="Arial"/>
      <family val="2"/>
    </font>
    <font>
      <b/>
      <sz val="9"/>
      <name val="Arial"/>
      <family val="2"/>
    </font>
    <font>
      <sz val="11"/>
      <color rgb="FF006100"/>
      <name val="Calibri"/>
      <family val="2"/>
      <scheme val="minor"/>
    </font>
    <font>
      <sz val="11"/>
      <color rgb="FF9C5700"/>
      <name val="Calibri"/>
      <family val="2"/>
      <scheme val="minor"/>
    </font>
    <font>
      <b/>
      <sz val="10"/>
      <name val="Calibri"/>
      <family val="2"/>
      <scheme val="minor"/>
    </font>
    <font>
      <b/>
      <sz val="10"/>
      <color rgb="FF231F20"/>
      <name val="Calibri"/>
      <family val="2"/>
      <scheme val="minor"/>
    </font>
    <font>
      <sz val="10"/>
      <color rgb="FF231F20"/>
      <name val="Calibri"/>
      <family val="2"/>
      <scheme val="minor"/>
    </font>
    <font>
      <sz val="10"/>
      <name val="Calibri"/>
      <family val="2"/>
      <scheme val="minor"/>
    </font>
    <font>
      <sz val="11"/>
      <color rgb="FF231F20"/>
      <name val="Calibri"/>
      <family val="2"/>
      <scheme val="minor"/>
    </font>
    <font>
      <b/>
      <sz val="10"/>
      <color rgb="FF000000"/>
      <name val="Calibri"/>
      <family val="2"/>
      <scheme val="minor"/>
    </font>
    <font>
      <sz val="10"/>
      <color rgb="FF000000"/>
      <name val="Calibri"/>
      <family val="2"/>
      <scheme val="minor"/>
    </font>
    <font>
      <b/>
      <sz val="11"/>
      <color rgb="FF000000"/>
      <name val="Calibri"/>
      <family val="2"/>
      <scheme val="minor"/>
    </font>
    <font>
      <sz val="11"/>
      <color rgb="FF000000"/>
      <name val="Calibri"/>
      <family val="2"/>
      <scheme val="minor"/>
    </font>
    <font>
      <sz val="11"/>
      <color rgb="FF444444"/>
      <name val="Calibri"/>
      <family val="2"/>
    </font>
    <font>
      <b/>
      <sz val="11"/>
      <color rgb="FF006100"/>
      <name val="Calibri"/>
      <family val="2"/>
      <scheme val="minor"/>
    </font>
    <font>
      <b/>
      <sz val="9"/>
      <color theme="0"/>
      <name val="Arial"/>
      <family val="2"/>
    </font>
    <font>
      <sz val="11"/>
      <color theme="0"/>
      <name val="Calibri"/>
      <family val="2"/>
      <scheme val="minor"/>
    </font>
    <font>
      <sz val="8"/>
      <color theme="1"/>
      <name val="Arial"/>
      <family val="2"/>
    </font>
    <font>
      <sz val="8"/>
      <color rgb="FF000000"/>
      <name val="Arial"/>
      <family val="2"/>
    </font>
    <font>
      <u/>
      <sz val="11"/>
      <color theme="10"/>
      <name val="Calibri"/>
      <family val="2"/>
      <scheme val="minor"/>
    </font>
    <font>
      <b/>
      <sz val="12"/>
      <color theme="1"/>
      <name val="Arial"/>
      <family val="2"/>
    </font>
    <font>
      <sz val="10"/>
      <color theme="1"/>
      <name val="Symbol"/>
      <family val="1"/>
      <charset val="2"/>
    </font>
    <font>
      <sz val="7"/>
      <color theme="1"/>
      <name val="Times New Roman"/>
      <family val="1"/>
    </font>
    <font>
      <b/>
      <sz val="8"/>
      <color rgb="FF000000"/>
      <name val="Arial"/>
      <family val="2"/>
    </font>
    <font>
      <b/>
      <sz val="11"/>
      <color theme="1"/>
      <name val="Arial"/>
      <family val="2"/>
    </font>
  </fonts>
  <fills count="21">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0"/>
        <bgColor indexed="64"/>
      </patternFill>
    </fill>
    <fill>
      <patternFill patternType="solid">
        <fgColor theme="2"/>
        <bgColor indexed="64"/>
      </patternFill>
    </fill>
    <fill>
      <patternFill patternType="solid">
        <fgColor theme="2"/>
        <bgColor theme="4" tint="0.79998168889431442"/>
      </patternFill>
    </fill>
    <fill>
      <patternFill patternType="solid">
        <fgColor theme="0" tint="-4.9989318521683403E-2"/>
        <bgColor indexed="64"/>
      </patternFill>
    </fill>
    <fill>
      <patternFill patternType="solid">
        <fgColor rgb="FFC6EFCE"/>
      </patternFill>
    </fill>
    <fill>
      <patternFill patternType="solid">
        <fgColor rgb="FFFFEB9C"/>
      </patternFill>
    </fill>
    <fill>
      <patternFill patternType="solid">
        <fgColor rgb="FFFF0000"/>
        <bgColor rgb="FF000000"/>
      </patternFill>
    </fill>
    <fill>
      <patternFill patternType="solid">
        <fgColor rgb="FFE7E6E6"/>
        <bgColor rgb="FF000000"/>
      </patternFill>
    </fill>
    <fill>
      <patternFill patternType="solid">
        <fgColor rgb="FFFF7C80"/>
        <bgColor rgb="FF000000"/>
      </patternFill>
    </fill>
    <fill>
      <patternFill patternType="solid">
        <fgColor rgb="FFFFFFFF"/>
        <bgColor rgb="FF000000"/>
      </patternFill>
    </fill>
    <fill>
      <patternFill patternType="solid">
        <fgColor rgb="FFFFFF00"/>
        <bgColor rgb="FF000000"/>
      </patternFill>
    </fill>
    <fill>
      <patternFill patternType="solid">
        <fgColor rgb="FFBDD7EE"/>
        <bgColor rgb="FF000000"/>
      </patternFill>
    </fill>
    <fill>
      <patternFill patternType="solid">
        <fgColor rgb="FFFFC000"/>
        <bgColor rgb="FF000000"/>
      </patternFill>
    </fill>
    <fill>
      <patternFill patternType="solid">
        <fgColor theme="9" tint="0.39997558519241921"/>
        <bgColor indexed="64"/>
      </patternFill>
    </fill>
    <fill>
      <patternFill patternType="solid">
        <fgColor theme="1" tint="0.499984740745262"/>
        <bgColor indexed="64"/>
      </patternFill>
    </fill>
    <fill>
      <patternFill patternType="solid">
        <fgColor rgb="FFD9E1F2"/>
        <bgColor indexed="64"/>
      </patternFill>
    </fill>
    <fill>
      <patternFill patternType="solid">
        <fgColor theme="4"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9" fontId="1" fillId="0" borderId="0" applyFont="0" applyFill="0" applyBorder="0" applyAlignment="0" applyProtection="0"/>
    <xf numFmtId="0" fontId="13" fillId="8" borderId="0" applyNumberFormat="0" applyBorder="0" applyAlignment="0" applyProtection="0"/>
    <xf numFmtId="0" fontId="14" fillId="9" borderId="0" applyNumberFormat="0" applyBorder="0" applyAlignment="0" applyProtection="0"/>
    <xf numFmtId="0" fontId="30" fillId="0" borderId="0" applyNumberFormat="0" applyFill="0" applyBorder="0" applyAlignment="0" applyProtection="0"/>
  </cellStyleXfs>
  <cellXfs count="143">
    <xf numFmtId="0" fontId="0" fillId="0" borderId="0" xfId="0"/>
    <xf numFmtId="0" fontId="2" fillId="0" borderId="0" xfId="0" applyFont="1" applyAlignment="1">
      <alignment vertical="center"/>
    </xf>
    <xf numFmtId="0" fontId="3" fillId="0" borderId="0" xfId="0" applyFont="1"/>
    <xf numFmtId="0" fontId="3" fillId="2" borderId="0" xfId="0" applyFont="1" applyFill="1"/>
    <xf numFmtId="0" fontId="4" fillId="0" borderId="0" xfId="0" applyFont="1" applyAlignment="1">
      <alignment vertical="center" wrapText="1"/>
    </xf>
    <xf numFmtId="0" fontId="2" fillId="0" borderId="0" xfId="0" applyFont="1" applyAlignment="1">
      <alignment horizontal="left" vertical="center" wrapText="1"/>
    </xf>
    <xf numFmtId="0" fontId="6" fillId="0" borderId="1" xfId="0" applyFont="1" applyBorder="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wrapText="1"/>
    </xf>
    <xf numFmtId="0" fontId="6" fillId="2" borderId="1" xfId="0" applyFont="1" applyFill="1" applyBorder="1" applyAlignment="1">
      <alignment horizontal="center" vertical="center" wrapText="1"/>
    </xf>
    <xf numFmtId="0" fontId="8" fillId="0" borderId="0" xfId="0" applyFont="1" applyAlignment="1">
      <alignment horizontal="left" vertical="center" wrapText="1"/>
    </xf>
    <xf numFmtId="9" fontId="6"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0" fontId="2" fillId="3" borderId="0" xfId="0" applyFont="1" applyFill="1" applyAlignment="1">
      <alignment horizontal="left" vertical="center" wrapText="1"/>
    </xf>
    <xf numFmtId="0" fontId="7" fillId="0" borderId="1" xfId="0" applyFont="1" applyBorder="1" applyAlignment="1">
      <alignment horizontal="center" vertical="center" wrapText="1"/>
    </xf>
    <xf numFmtId="0" fontId="2" fillId="2" borderId="0" xfId="0" applyFont="1" applyFill="1" applyAlignment="1">
      <alignment horizontal="left" vertical="center" wrapText="1"/>
    </xf>
    <xf numFmtId="0" fontId="0" fillId="2" borderId="0" xfId="0" applyFill="1"/>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2" borderId="3" xfId="0" applyFont="1" applyFill="1" applyBorder="1" applyAlignment="1">
      <alignment horizontal="center" vertical="center" wrapText="1"/>
    </xf>
    <xf numFmtId="3" fontId="6" fillId="0" borderId="3" xfId="0" applyNumberFormat="1" applyFont="1" applyBorder="1" applyAlignment="1">
      <alignment horizontal="center" vertical="center" wrapText="1"/>
    </xf>
    <xf numFmtId="0" fontId="6" fillId="2" borderId="2" xfId="0" applyFont="1" applyFill="1" applyBorder="1" applyAlignment="1">
      <alignment horizontal="center" vertical="center" wrapText="1"/>
    </xf>
    <xf numFmtId="3" fontId="6" fillId="0" borderId="2" xfId="0" applyNumberFormat="1" applyFont="1" applyBorder="1" applyAlignment="1">
      <alignment horizontal="center" vertical="center" wrapText="1"/>
    </xf>
    <xf numFmtId="0" fontId="12" fillId="5" borderId="1" xfId="0" applyFont="1" applyFill="1" applyBorder="1" applyAlignment="1">
      <alignment vertical="center" wrapText="1"/>
    </xf>
    <xf numFmtId="0" fontId="12" fillId="6"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3" fontId="9" fillId="4" borderId="1" xfId="0" applyNumberFormat="1" applyFont="1" applyFill="1" applyBorder="1" applyAlignment="1">
      <alignment horizontal="center" vertical="center" wrapText="1"/>
    </xf>
    <xf numFmtId="9" fontId="9" fillId="4" borderId="1" xfId="0" applyNumberFormat="1" applyFont="1" applyFill="1" applyBorder="1" applyAlignment="1">
      <alignment horizontal="center" vertical="center" wrapText="1"/>
    </xf>
    <xf numFmtId="0" fontId="10" fillId="7" borderId="1" xfId="0" applyFont="1" applyFill="1" applyBorder="1" applyAlignment="1">
      <alignment horizontal="left" vertical="center" wrapText="1"/>
    </xf>
    <xf numFmtId="0" fontId="10" fillId="7" borderId="1" xfId="0" applyFont="1" applyFill="1" applyBorder="1" applyAlignment="1">
      <alignment vertical="center" wrapText="1"/>
    </xf>
    <xf numFmtId="0" fontId="2" fillId="4" borderId="0" xfId="0" applyFont="1" applyFill="1" applyAlignment="1">
      <alignment vertical="center"/>
    </xf>
    <xf numFmtId="0" fontId="3" fillId="4" borderId="0" xfId="0" applyFont="1" applyFill="1"/>
    <xf numFmtId="0" fontId="6" fillId="0" borderId="1" xfId="0"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0" xfId="0" applyFill="1"/>
    <xf numFmtId="0" fontId="15" fillId="10" borderId="4" xfId="0" applyFont="1" applyFill="1" applyBorder="1" applyAlignment="1">
      <alignment horizontal="left" vertical="center" wrapText="1"/>
    </xf>
    <xf numFmtId="0" fontId="16" fillId="10" borderId="4" xfId="0" applyFont="1" applyFill="1" applyBorder="1" applyAlignment="1">
      <alignment horizontal="center" vertical="center" wrapText="1"/>
    </xf>
    <xf numFmtId="0" fontId="16" fillId="11" borderId="5" xfId="0" applyFont="1" applyFill="1" applyBorder="1" applyAlignment="1">
      <alignment horizontal="center" vertical="center" wrapText="1"/>
    </xf>
    <xf numFmtId="0" fontId="15" fillId="12" borderId="4" xfId="0" applyFont="1" applyFill="1" applyBorder="1" applyAlignment="1">
      <alignment horizontal="left" vertical="center" wrapText="1"/>
    </xf>
    <xf numFmtId="0" fontId="15" fillId="10" borderId="6" xfId="0" applyFont="1" applyFill="1" applyBorder="1" applyAlignment="1">
      <alignment horizontal="center" vertical="center" wrapText="1"/>
    </xf>
    <xf numFmtId="0" fontId="15" fillId="0" borderId="1" xfId="0" applyFont="1" applyBorder="1" applyAlignment="1">
      <alignment horizontal="left" vertical="center" wrapText="1"/>
    </xf>
    <xf numFmtId="0" fontId="17" fillId="0" borderId="1" xfId="0" applyFont="1" applyBorder="1" applyAlignment="1">
      <alignment horizontal="left" vertical="center" wrapText="1"/>
    </xf>
    <xf numFmtId="0" fontId="17" fillId="13"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5" fillId="14"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8" fillId="13" borderId="1" xfId="0" applyFont="1" applyFill="1" applyBorder="1" applyAlignment="1">
      <alignment horizontal="left" vertical="center" wrapText="1"/>
    </xf>
    <xf numFmtId="0" fontId="20" fillId="0" borderId="1" xfId="0" applyFont="1" applyBorder="1" applyAlignment="1">
      <alignment horizontal="left" vertical="center" wrapText="1"/>
    </xf>
    <xf numFmtId="0" fontId="21" fillId="0" borderId="1" xfId="0" applyFont="1" applyBorder="1" applyAlignment="1">
      <alignment horizontal="left" vertical="center" wrapText="1"/>
    </xf>
    <xf numFmtId="0" fontId="22" fillId="15" borderId="1" xfId="0" applyFont="1" applyFill="1" applyBorder="1" applyAlignment="1">
      <alignment vertical="center" wrapText="1"/>
    </xf>
    <xf numFmtId="0" fontId="23" fillId="0" borderId="1" xfId="0" applyFont="1" applyBorder="1" applyAlignment="1">
      <alignment vertical="center" wrapText="1"/>
    </xf>
    <xf numFmtId="0" fontId="23" fillId="14" borderId="1" xfId="0" applyFont="1" applyFill="1" applyBorder="1" applyAlignment="1">
      <alignment vertical="center" wrapText="1"/>
    </xf>
    <xf numFmtId="0" fontId="23" fillId="16" borderId="1" xfId="0" applyFont="1" applyFill="1" applyBorder="1" applyAlignment="1">
      <alignment vertical="center" wrapText="1"/>
    </xf>
    <xf numFmtId="0" fontId="23" fillId="0" borderId="1" xfId="0" applyFont="1" applyBorder="1" applyAlignment="1">
      <alignment vertical="center"/>
    </xf>
    <xf numFmtId="0" fontId="24" fillId="0" borderId="0" xfId="0" quotePrefix="1" applyFont="1" applyAlignment="1">
      <alignment wrapText="1"/>
    </xf>
    <xf numFmtId="0" fontId="13" fillId="8" borderId="0" xfId="2"/>
    <xf numFmtId="0" fontId="25" fillId="17" borderId="0" xfId="2" applyFont="1" applyFill="1" applyAlignment="1">
      <alignment wrapText="1"/>
    </xf>
    <xf numFmtId="0" fontId="4" fillId="5" borderId="1" xfId="0" applyFont="1" applyFill="1" applyBorder="1" applyAlignment="1">
      <alignment vertical="center" wrapText="1"/>
    </xf>
    <xf numFmtId="0" fontId="4" fillId="6"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7"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3" fontId="6"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10" fillId="5" borderId="1" xfId="0" applyFont="1" applyFill="1" applyBorder="1" applyAlignment="1">
      <alignment horizontal="left" vertical="center" wrapText="1"/>
    </xf>
    <xf numFmtId="0" fontId="8" fillId="5" borderId="1" xfId="0" applyFont="1" applyFill="1" applyBorder="1" applyAlignment="1">
      <alignment horizontal="left" vertical="center" wrapText="1"/>
    </xf>
    <xf numFmtId="0" fontId="26" fillId="18" borderId="1" xfId="0" applyFont="1" applyFill="1" applyBorder="1" applyAlignment="1">
      <alignment vertical="center" wrapText="1"/>
    </xf>
    <xf numFmtId="0" fontId="26" fillId="18" borderId="1" xfId="0" applyFont="1" applyFill="1" applyBorder="1" applyAlignment="1">
      <alignment horizontal="center" vertical="center" wrapText="1"/>
    </xf>
    <xf numFmtId="0" fontId="30" fillId="0" borderId="0" xfId="4" applyAlignment="1">
      <alignment vertical="center"/>
    </xf>
    <xf numFmtId="0" fontId="31" fillId="0" borderId="0" xfId="0" applyFont="1" applyAlignment="1">
      <alignment horizontal="left" vertical="center" indent="1"/>
    </xf>
    <xf numFmtId="0" fontId="32" fillId="0" borderId="0" xfId="0" applyFont="1" applyAlignment="1">
      <alignment horizontal="center" vertical="center"/>
    </xf>
    <xf numFmtId="0" fontId="0" fillId="0" borderId="0" xfId="0" applyAlignment="1">
      <alignment vertical="center"/>
    </xf>
    <xf numFmtId="0" fontId="6" fillId="0" borderId="0" xfId="0" applyFont="1" applyAlignment="1">
      <alignment vertical="center"/>
    </xf>
    <xf numFmtId="0" fontId="28" fillId="19" borderId="1" xfId="0" applyFont="1" applyFill="1" applyBorder="1" applyAlignment="1">
      <alignment horizontal="center" vertical="center" wrapText="1"/>
    </xf>
    <xf numFmtId="0" fontId="29" fillId="19" borderId="1" xfId="0" applyFont="1" applyFill="1" applyBorder="1" applyAlignment="1">
      <alignment horizontal="center" vertical="center" wrapText="1"/>
    </xf>
    <xf numFmtId="0" fontId="29" fillId="0" borderId="1" xfId="0" applyFont="1" applyBorder="1" applyAlignment="1">
      <alignment vertical="center" wrapText="1"/>
    </xf>
    <xf numFmtId="0" fontId="29" fillId="2" borderId="1" xfId="0" applyFont="1" applyFill="1" applyBorder="1" applyAlignment="1">
      <alignment vertical="center" wrapText="1"/>
    </xf>
    <xf numFmtId="0" fontId="0" fillId="0" borderId="0" xfId="0" applyAlignment="1">
      <alignment horizontal="center"/>
    </xf>
    <xf numFmtId="0" fontId="0" fillId="0" borderId="1" xfId="0" applyBorder="1"/>
    <xf numFmtId="0" fontId="0" fillId="0" borderId="1" xfId="0" applyBorder="1" applyAlignment="1">
      <alignment horizontal="center"/>
    </xf>
    <xf numFmtId="9" fontId="0" fillId="0" borderId="1" xfId="1" applyFont="1" applyBorder="1" applyAlignment="1">
      <alignment horizontal="center"/>
    </xf>
    <xf numFmtId="0" fontId="29" fillId="2" borderId="1" xfId="0" applyFont="1" applyFill="1" applyBorder="1" applyAlignment="1">
      <alignment horizontal="center" vertical="center" wrapText="1"/>
    </xf>
    <xf numFmtId="2" fontId="0" fillId="0" borderId="1" xfId="0" applyNumberFormat="1" applyBorder="1"/>
    <xf numFmtId="2" fontId="0" fillId="0" borderId="1" xfId="0" applyNumberFormat="1" applyBorder="1" applyAlignment="1">
      <alignment horizontal="center"/>
    </xf>
    <xf numFmtId="2" fontId="0" fillId="0" borderId="0" xfId="0" applyNumberFormat="1" applyAlignment="1">
      <alignment horizontal="center"/>
    </xf>
    <xf numFmtId="9" fontId="0" fillId="0" borderId="1" xfId="0" applyNumberFormat="1" applyBorder="1" applyAlignment="1">
      <alignment horizontal="center"/>
    </xf>
    <xf numFmtId="14" fontId="29" fillId="0" borderId="1" xfId="0" applyNumberFormat="1" applyFont="1" applyBorder="1" applyAlignment="1">
      <alignment horizontal="center" vertical="center" wrapText="1"/>
    </xf>
    <xf numFmtId="3" fontId="0" fillId="0" borderId="0" xfId="0" applyNumberFormat="1" applyAlignment="1">
      <alignment horizontal="center" wrapText="1"/>
    </xf>
    <xf numFmtId="3" fontId="0" fillId="0" borderId="1" xfId="0" applyNumberFormat="1" applyBorder="1" applyAlignment="1">
      <alignment horizontal="center" wrapText="1"/>
    </xf>
    <xf numFmtId="9" fontId="27" fillId="0" borderId="0" xfId="1" applyFont="1" applyBorder="1" applyAlignment="1">
      <alignment horizontal="center"/>
    </xf>
    <xf numFmtId="0" fontId="0" fillId="0" borderId="0" xfId="0" applyBorder="1" applyAlignment="1">
      <alignment horizontal="center"/>
    </xf>
    <xf numFmtId="9" fontId="0" fillId="0" borderId="0" xfId="1" applyFont="1" applyBorder="1" applyAlignment="1">
      <alignment horizontal="center"/>
    </xf>
    <xf numFmtId="9" fontId="0" fillId="0" borderId="0" xfId="0" applyNumberFormat="1" applyBorder="1" applyAlignment="1">
      <alignment horizontal="center"/>
    </xf>
    <xf numFmtId="3" fontId="0" fillId="0" borderId="0" xfId="0" applyNumberFormat="1"/>
    <xf numFmtId="0" fontId="29" fillId="0" borderId="1" xfId="0" applyFont="1" applyBorder="1" applyAlignment="1">
      <alignment horizontal="left" vertical="center" wrapText="1"/>
    </xf>
    <xf numFmtId="3" fontId="29" fillId="19" borderId="1" xfId="0" applyNumberFormat="1" applyFont="1" applyFill="1" applyBorder="1" applyAlignment="1">
      <alignment horizontal="center" vertical="center" wrapText="1"/>
    </xf>
    <xf numFmtId="3" fontId="29" fillId="0" borderId="1" xfId="0" applyNumberFormat="1" applyFont="1" applyBorder="1" applyAlignment="1">
      <alignment horizontal="center" vertical="center" wrapText="1"/>
    </xf>
    <xf numFmtId="3" fontId="0" fillId="0" borderId="0" xfId="0" applyNumberFormat="1" applyAlignment="1">
      <alignment horizontal="center"/>
    </xf>
    <xf numFmtId="0" fontId="0" fillId="0" borderId="0" xfId="0" applyAlignment="1">
      <alignment horizontal="left"/>
    </xf>
    <xf numFmtId="0" fontId="29" fillId="0" borderId="1" xfId="0" applyFont="1" applyBorder="1" applyAlignment="1">
      <alignment horizontal="center" vertical="center" wrapText="1"/>
    </xf>
    <xf numFmtId="0" fontId="6" fillId="0" borderId="0" xfId="0" applyFont="1" applyAlignment="1">
      <alignment horizontal="center" vertical="center"/>
    </xf>
    <xf numFmtId="0" fontId="30" fillId="0" borderId="0" xfId="4" applyAlignment="1">
      <alignment horizontal="center" vertical="center"/>
    </xf>
    <xf numFmtId="0" fontId="29" fillId="0" borderId="1" xfId="0" applyFont="1" applyFill="1" applyBorder="1" applyAlignment="1">
      <alignment horizontal="center" vertical="center" wrapText="1"/>
    </xf>
    <xf numFmtId="0" fontId="31" fillId="0" borderId="0" xfId="0" applyFont="1" applyAlignment="1">
      <alignment horizontal="left" vertical="center"/>
    </xf>
    <xf numFmtId="3" fontId="29" fillId="0" borderId="1" xfId="0" applyNumberFormat="1" applyFont="1" applyFill="1" applyBorder="1" applyAlignment="1">
      <alignment horizontal="center" vertical="center" wrapText="1"/>
    </xf>
    <xf numFmtId="0" fontId="29" fillId="0" borderId="1" xfId="0" applyFont="1" applyFill="1" applyBorder="1" applyAlignment="1">
      <alignment vertical="center" wrapText="1"/>
    </xf>
    <xf numFmtId="14" fontId="29" fillId="0" borderId="1" xfId="0" applyNumberFormat="1" applyFont="1" applyFill="1" applyBorder="1" applyAlignment="1">
      <alignment horizontal="center" vertical="center" wrapText="1"/>
    </xf>
    <xf numFmtId="14" fontId="29" fillId="0" borderId="1" xfId="0" applyNumberFormat="1" applyFont="1" applyFill="1" applyBorder="1" applyAlignment="1">
      <alignment horizontal="left" vertical="top" wrapText="1"/>
    </xf>
    <xf numFmtId="14" fontId="29" fillId="0" borderId="1" xfId="0" applyNumberFormat="1" applyFont="1" applyBorder="1" applyAlignment="1">
      <alignment horizontal="left" vertical="center" wrapText="1"/>
    </xf>
    <xf numFmtId="0" fontId="29" fillId="4" borderId="1" xfId="0" applyFont="1" applyFill="1" applyBorder="1" applyAlignment="1">
      <alignment horizontal="center" vertical="center" wrapText="1"/>
    </xf>
    <xf numFmtId="0" fontId="29" fillId="4" borderId="1" xfId="0" applyFont="1" applyFill="1" applyBorder="1" applyAlignment="1">
      <alignment vertical="center" wrapText="1"/>
    </xf>
    <xf numFmtId="3" fontId="29" fillId="4" borderId="1" xfId="0" applyNumberFormat="1" applyFont="1" applyFill="1" applyBorder="1" applyAlignment="1">
      <alignment horizontal="center" vertical="center" wrapText="1"/>
    </xf>
    <xf numFmtId="3" fontId="29" fillId="4" borderId="1" xfId="0" applyNumberFormat="1" applyFont="1" applyFill="1" applyBorder="1" applyAlignment="1">
      <alignment horizontal="center" vertical="center"/>
    </xf>
    <xf numFmtId="14" fontId="29" fillId="4" borderId="1" xfId="0" applyNumberFormat="1" applyFont="1" applyFill="1" applyBorder="1" applyAlignment="1">
      <alignment horizontal="center" vertical="center" wrapText="1"/>
    </xf>
    <xf numFmtId="14" fontId="29" fillId="4" borderId="1" xfId="0" applyNumberFormat="1" applyFont="1" applyFill="1" applyBorder="1" applyAlignment="1">
      <alignment horizontal="left" vertical="top" wrapText="1"/>
    </xf>
    <xf numFmtId="0" fontId="29" fillId="20" borderId="1" xfId="0" applyFont="1" applyFill="1" applyBorder="1" applyAlignment="1">
      <alignment horizontal="center" vertical="center" wrapText="1"/>
    </xf>
    <xf numFmtId="14" fontId="29" fillId="0" borderId="1" xfId="0" applyNumberFormat="1" applyFont="1" applyFill="1" applyBorder="1" applyAlignment="1">
      <alignment horizontal="left" vertical="center" wrapText="1"/>
    </xf>
    <xf numFmtId="0" fontId="29" fillId="19" borderId="1" xfId="0" applyFont="1" applyFill="1" applyBorder="1" applyAlignment="1">
      <alignment horizontal="left" vertical="center" wrapText="1"/>
    </xf>
    <xf numFmtId="14" fontId="29" fillId="4" borderId="1" xfId="0" applyNumberFormat="1" applyFont="1" applyFill="1" applyBorder="1" applyAlignment="1">
      <alignment horizontal="left" vertical="center" wrapText="1"/>
    </xf>
    <xf numFmtId="0" fontId="35" fillId="0" borderId="0" xfId="0" applyFont="1" applyAlignment="1">
      <alignment horizontal="left" vertical="center"/>
    </xf>
    <xf numFmtId="3" fontId="23" fillId="0" borderId="0" xfId="0" applyNumberFormat="1" applyFont="1" applyAlignment="1">
      <alignment horizontal="center" wrapText="1"/>
    </xf>
    <xf numFmtId="0" fontId="23" fillId="0" borderId="0" xfId="0" applyFont="1" applyAlignment="1">
      <alignment horizontal="center"/>
    </xf>
    <xf numFmtId="0" fontId="29" fillId="19" borderId="8" xfId="0" applyFont="1" applyFill="1" applyBorder="1" applyAlignment="1">
      <alignment horizontal="center" vertical="center" wrapText="1"/>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13" borderId="3" xfId="0" applyFont="1" applyFill="1" applyBorder="1" applyAlignment="1">
      <alignment horizontal="left" vertical="center" wrapText="1"/>
    </xf>
    <xf numFmtId="0" fontId="17" fillId="13" borderId="2" xfId="0" applyFont="1" applyFill="1" applyBorder="1" applyAlignment="1">
      <alignment horizontal="left" vertical="center" wrapText="1"/>
    </xf>
    <xf numFmtId="0" fontId="15" fillId="0" borderId="3" xfId="0" applyFont="1" applyBorder="1" applyAlignment="1">
      <alignment horizontal="left" vertical="center" wrapText="1"/>
    </xf>
    <xf numFmtId="0" fontId="15" fillId="0" borderId="2" xfId="0" applyFont="1" applyBorder="1" applyAlignment="1">
      <alignment horizontal="left" vertical="center" wrapText="1"/>
    </xf>
    <xf numFmtId="0" fontId="29" fillId="19" borderId="7" xfId="0" applyFont="1" applyFill="1" applyBorder="1" applyAlignment="1">
      <alignment horizontal="center" vertical="center" wrapText="1"/>
    </xf>
    <xf numFmtId="0" fontId="29" fillId="19" borderId="8" xfId="0" applyFont="1" applyFill="1" applyBorder="1" applyAlignment="1">
      <alignment horizontal="center" vertical="center" wrapText="1"/>
    </xf>
    <xf numFmtId="0" fontId="14" fillId="9" borderId="3" xfId="3" applyBorder="1" applyAlignment="1">
      <alignment horizontal="left" vertical="center" wrapText="1"/>
    </xf>
    <xf numFmtId="0" fontId="14" fillId="9" borderId="2" xfId="3" applyBorder="1" applyAlignment="1">
      <alignment horizontal="left" vertical="center" wrapText="1"/>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13" borderId="3" xfId="0" applyFont="1" applyFill="1" applyBorder="1" applyAlignment="1">
      <alignment horizontal="left" vertical="center" wrapText="1"/>
    </xf>
    <xf numFmtId="0" fontId="17" fillId="13" borderId="2" xfId="0" applyFont="1" applyFill="1" applyBorder="1" applyAlignment="1">
      <alignment horizontal="left" vertical="center" wrapText="1"/>
    </xf>
    <xf numFmtId="0" fontId="15" fillId="0" borderId="3" xfId="0" applyFont="1" applyBorder="1" applyAlignment="1">
      <alignment horizontal="left" vertical="center" wrapText="1"/>
    </xf>
    <xf numFmtId="0" fontId="15" fillId="0" borderId="2" xfId="0" applyFont="1" applyBorder="1" applyAlignment="1">
      <alignment horizontal="left" vertical="center" wrapText="1"/>
    </xf>
  </cellXfs>
  <cellStyles count="5">
    <cellStyle name="Good" xfId="2" builtinId="26"/>
    <cellStyle name="Hyperlink" xfId="4" builtinId="8"/>
    <cellStyle name="Neutral" xfId="3" builtinId="2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8133D-7AEA-42EB-AD84-372C5CF66DCA}">
  <dimension ref="B1:N23"/>
  <sheetViews>
    <sheetView showGridLines="0" tabSelected="1" zoomScaleNormal="100" workbookViewId="0">
      <selection activeCell="K6" sqref="K6"/>
    </sheetView>
  </sheetViews>
  <sheetFormatPr defaultRowHeight="15" x14ac:dyDescent="0.25"/>
  <cols>
    <col min="2" max="2" width="17" style="81" customWidth="1"/>
    <col min="3" max="3" width="10.140625" style="81" customWidth="1"/>
    <col min="4" max="5" width="12.7109375" customWidth="1"/>
    <col min="6" max="6" width="13.140625" style="81" customWidth="1"/>
    <col min="7" max="7" width="15.85546875" style="81" customWidth="1"/>
    <col min="8" max="8" width="31.5703125" customWidth="1"/>
    <col min="9" max="9" width="15.5703125" style="81" customWidth="1"/>
    <col min="10" max="10" width="14.7109375" customWidth="1"/>
    <col min="11" max="11" width="13.85546875" customWidth="1"/>
    <col min="12" max="12" width="49.140625" customWidth="1"/>
    <col min="13" max="13" width="17.28515625" style="91" customWidth="1"/>
    <col min="14" max="14" width="30" style="124" customWidth="1"/>
  </cols>
  <sheetData>
    <row r="1" spans="2:14" x14ac:dyDescent="0.25">
      <c r="J1" s="81"/>
    </row>
    <row r="2" spans="2:14" ht="21.75" customHeight="1" x14ac:dyDescent="0.25">
      <c r="B2" s="107"/>
      <c r="H2" s="102"/>
      <c r="I2" s="101"/>
      <c r="J2" s="101"/>
      <c r="K2" s="101"/>
      <c r="L2" s="102"/>
      <c r="M2" s="81"/>
      <c r="N2" s="125"/>
    </row>
    <row r="3" spans="2:14" ht="21.75" customHeight="1" x14ac:dyDescent="0.25">
      <c r="B3" s="107" t="s">
        <v>0</v>
      </c>
      <c r="H3" s="102"/>
      <c r="I3" s="101"/>
      <c r="J3" s="101"/>
      <c r="K3" s="101"/>
      <c r="L3" s="102"/>
      <c r="M3" s="81"/>
      <c r="N3" s="125"/>
    </row>
    <row r="4" spans="2:14" ht="73.5" customHeight="1" x14ac:dyDescent="0.25">
      <c r="B4" s="77" t="s">
        <v>1</v>
      </c>
      <c r="C4" s="78" t="s">
        <v>2</v>
      </c>
      <c r="D4" s="133" t="s">
        <v>3</v>
      </c>
      <c r="E4" s="134"/>
      <c r="F4" s="126" t="s">
        <v>3</v>
      </c>
      <c r="G4" s="78" t="s">
        <v>4</v>
      </c>
      <c r="H4" s="121" t="s">
        <v>5</v>
      </c>
      <c r="I4" s="99" t="s">
        <v>6</v>
      </c>
      <c r="J4" s="99" t="s">
        <v>7</v>
      </c>
      <c r="K4" s="99" t="s">
        <v>8</v>
      </c>
      <c r="L4" s="121" t="s">
        <v>9</v>
      </c>
      <c r="M4" s="78" t="s">
        <v>10</v>
      </c>
      <c r="N4" s="119" t="s">
        <v>11</v>
      </c>
    </row>
    <row r="5" spans="2:14" ht="132.6" customHeight="1" x14ac:dyDescent="0.25">
      <c r="B5" s="113" t="s">
        <v>13</v>
      </c>
      <c r="C5" s="113" t="s">
        <v>14</v>
      </c>
      <c r="D5" s="114" t="s">
        <v>15</v>
      </c>
      <c r="E5" s="114" t="s">
        <v>16</v>
      </c>
      <c r="F5" s="113" t="str">
        <f>_xlfn.CONCAT(D5,"/ ",E5)</f>
        <v>7.3.3.11.1/ 7.3.3.11.1B</v>
      </c>
      <c r="G5" s="113" t="s">
        <v>17</v>
      </c>
      <c r="H5" s="122" t="s">
        <v>18</v>
      </c>
      <c r="I5" s="115">
        <v>0</v>
      </c>
      <c r="J5" s="115">
        <v>477.35183999999998</v>
      </c>
      <c r="K5" s="116">
        <v>11504.226908865598</v>
      </c>
      <c r="L5" s="118" t="s">
        <v>19</v>
      </c>
      <c r="M5" s="117">
        <v>44409</v>
      </c>
      <c r="N5" s="117" t="s">
        <v>20</v>
      </c>
    </row>
    <row r="6" spans="2:14" ht="141.6" customHeight="1" x14ac:dyDescent="0.25">
      <c r="B6" s="113" t="s">
        <v>13</v>
      </c>
      <c r="C6" s="113" t="s">
        <v>21</v>
      </c>
      <c r="D6" s="114" t="s">
        <v>22</v>
      </c>
      <c r="E6" s="114"/>
      <c r="F6" s="113" t="str">
        <f>_xlfn.CONCAT(D6,", ",E6)</f>
        <v xml:space="preserve">7.3.3.8.2, </v>
      </c>
      <c r="G6" s="113" t="s">
        <v>23</v>
      </c>
      <c r="H6" s="122" t="s">
        <v>24</v>
      </c>
      <c r="I6" s="115" t="s">
        <v>25</v>
      </c>
      <c r="J6" s="115">
        <v>381.40799999999996</v>
      </c>
      <c r="K6" s="116">
        <v>13373.482956820799</v>
      </c>
      <c r="L6" s="118" t="s">
        <v>26</v>
      </c>
      <c r="M6" s="117">
        <v>44440</v>
      </c>
      <c r="N6" s="117" t="s">
        <v>27</v>
      </c>
    </row>
    <row r="7" spans="2:14" s="36" customFormat="1" ht="120" customHeight="1" x14ac:dyDescent="0.25">
      <c r="B7" s="106" t="s">
        <v>13</v>
      </c>
      <c r="C7" s="106" t="s">
        <v>28</v>
      </c>
      <c r="D7" s="109" t="s">
        <v>29</v>
      </c>
      <c r="E7" s="109"/>
      <c r="F7" s="106" t="str">
        <f>_xlfn.CONCAT(D7,", ",E7)</f>
        <v xml:space="preserve">7.3.3.17.4, </v>
      </c>
      <c r="G7" s="106" t="s">
        <v>30</v>
      </c>
      <c r="H7" s="120" t="s">
        <v>31</v>
      </c>
      <c r="I7" s="108" t="s">
        <v>25</v>
      </c>
      <c r="J7" s="108">
        <v>0</v>
      </c>
      <c r="K7" s="108">
        <v>0</v>
      </c>
      <c r="L7" s="111" t="s">
        <v>32</v>
      </c>
      <c r="M7" s="110">
        <v>44440</v>
      </c>
      <c r="N7" s="110" t="s">
        <v>33</v>
      </c>
    </row>
    <row r="8" spans="2:14" ht="19.5" customHeight="1" x14ac:dyDescent="0.25">
      <c r="B8" s="104"/>
      <c r="H8" s="102"/>
      <c r="I8" s="101"/>
      <c r="J8" s="101"/>
      <c r="K8" s="101"/>
      <c r="L8" s="102"/>
      <c r="M8" s="81"/>
      <c r="N8" s="125"/>
    </row>
    <row r="9" spans="2:14" ht="21.75" customHeight="1" x14ac:dyDescent="0.25">
      <c r="B9" s="123" t="s">
        <v>34</v>
      </c>
      <c r="H9" s="102"/>
      <c r="I9" s="101"/>
      <c r="J9" s="101"/>
      <c r="K9" s="101"/>
      <c r="L9" s="102"/>
      <c r="M9" s="81"/>
      <c r="N9" s="125"/>
    </row>
    <row r="10" spans="2:14" ht="75" customHeight="1" x14ac:dyDescent="0.25">
      <c r="B10" s="77" t="s">
        <v>1</v>
      </c>
      <c r="C10" s="78" t="s">
        <v>2</v>
      </c>
      <c r="D10" s="133" t="s">
        <v>3</v>
      </c>
      <c r="E10" s="134"/>
      <c r="F10" s="126" t="s">
        <v>3</v>
      </c>
      <c r="G10" s="78" t="s">
        <v>4</v>
      </c>
      <c r="H10" s="121" t="s">
        <v>5</v>
      </c>
      <c r="I10" s="99" t="s">
        <v>6</v>
      </c>
      <c r="J10" s="99" t="s">
        <v>7</v>
      </c>
      <c r="K10" s="99" t="s">
        <v>8</v>
      </c>
      <c r="L10" s="121" t="s">
        <v>9</v>
      </c>
      <c r="M10" s="78" t="s">
        <v>10</v>
      </c>
      <c r="N10" s="119" t="s">
        <v>11</v>
      </c>
    </row>
    <row r="11" spans="2:14" ht="141.75" customHeight="1" x14ac:dyDescent="0.25">
      <c r="B11" s="103" t="s">
        <v>13</v>
      </c>
      <c r="C11" s="103" t="s">
        <v>35</v>
      </c>
      <c r="D11" s="79" t="s">
        <v>36</v>
      </c>
      <c r="E11" s="79"/>
      <c r="F11" s="103" t="s">
        <v>36</v>
      </c>
      <c r="G11" s="103" t="s">
        <v>37</v>
      </c>
      <c r="H11" s="112" t="s">
        <v>38</v>
      </c>
      <c r="I11" s="100" t="s">
        <v>25</v>
      </c>
      <c r="J11" s="100" t="s">
        <v>25</v>
      </c>
      <c r="K11" s="100" t="s">
        <v>25</v>
      </c>
      <c r="L11" s="111" t="s">
        <v>39</v>
      </c>
      <c r="M11" s="110">
        <v>44561</v>
      </c>
      <c r="N11" s="110" t="s">
        <v>785</v>
      </c>
    </row>
    <row r="12" spans="2:14" ht="151.9" customHeight="1" x14ac:dyDescent="0.25">
      <c r="B12" s="103" t="s">
        <v>13</v>
      </c>
      <c r="C12" s="103" t="s">
        <v>40</v>
      </c>
      <c r="D12" s="79" t="s">
        <v>15</v>
      </c>
      <c r="E12" s="79" t="s">
        <v>41</v>
      </c>
      <c r="F12" s="103" t="s">
        <v>42</v>
      </c>
      <c r="G12" s="103" t="s">
        <v>43</v>
      </c>
      <c r="H12" s="112" t="s">
        <v>44</v>
      </c>
      <c r="I12" s="100">
        <v>0</v>
      </c>
      <c r="J12" s="100">
        <v>477.35183999999998</v>
      </c>
      <c r="K12" s="100">
        <v>11504.226908865598</v>
      </c>
      <c r="L12" s="118" t="s">
        <v>45</v>
      </c>
      <c r="M12" s="117">
        <v>44561</v>
      </c>
      <c r="N12" s="117" t="s">
        <v>46</v>
      </c>
    </row>
    <row r="13" spans="2:14" ht="143.25" customHeight="1" x14ac:dyDescent="0.25">
      <c r="B13" s="103" t="s">
        <v>13</v>
      </c>
      <c r="C13" s="103" t="s">
        <v>47</v>
      </c>
      <c r="D13" s="79" t="s">
        <v>48</v>
      </c>
      <c r="E13" s="79"/>
      <c r="F13" s="103" t="s">
        <v>48</v>
      </c>
      <c r="G13" s="103" t="s">
        <v>49</v>
      </c>
      <c r="H13" s="112" t="s">
        <v>50</v>
      </c>
      <c r="I13" s="100" t="s">
        <v>25</v>
      </c>
      <c r="J13" s="100" t="s">
        <v>25</v>
      </c>
      <c r="K13" s="100" t="s">
        <v>25</v>
      </c>
      <c r="L13" s="118" t="s">
        <v>51</v>
      </c>
      <c r="M13" s="117">
        <v>44561</v>
      </c>
      <c r="N13" s="117" t="s">
        <v>52</v>
      </c>
    </row>
    <row r="14" spans="2:14" ht="166.15" customHeight="1" x14ac:dyDescent="0.25">
      <c r="B14" s="103" t="s">
        <v>13</v>
      </c>
      <c r="C14" s="103" t="s">
        <v>53</v>
      </c>
      <c r="D14" s="79" t="s">
        <v>54</v>
      </c>
      <c r="E14" s="79"/>
      <c r="F14" s="103" t="s">
        <v>54</v>
      </c>
      <c r="G14" s="103" t="s">
        <v>55</v>
      </c>
      <c r="H14" s="112" t="s">
        <v>56</v>
      </c>
      <c r="I14" s="100">
        <v>0</v>
      </c>
      <c r="J14" s="100">
        <v>0</v>
      </c>
      <c r="K14" s="100">
        <v>0</v>
      </c>
      <c r="L14" s="118" t="s">
        <v>57</v>
      </c>
      <c r="M14" s="117">
        <v>44561</v>
      </c>
      <c r="N14" s="117" t="s">
        <v>58</v>
      </c>
    </row>
    <row r="15" spans="2:14" ht="21.75" customHeight="1" x14ac:dyDescent="0.25">
      <c r="B15" s="123" t="s">
        <v>59</v>
      </c>
      <c r="H15" s="102"/>
      <c r="I15" s="101"/>
      <c r="J15" s="101"/>
      <c r="K15" s="101"/>
      <c r="L15" s="102"/>
      <c r="M15" s="81"/>
      <c r="N15" s="125"/>
    </row>
    <row r="16" spans="2:14" ht="81.75" customHeight="1" x14ac:dyDescent="0.25">
      <c r="B16" s="77" t="s">
        <v>1</v>
      </c>
      <c r="C16" s="78" t="s">
        <v>2</v>
      </c>
      <c r="D16" s="133" t="s">
        <v>3</v>
      </c>
      <c r="E16" s="134"/>
      <c r="F16" s="126" t="s">
        <v>3</v>
      </c>
      <c r="G16" s="78" t="s">
        <v>4</v>
      </c>
      <c r="H16" s="121" t="s">
        <v>5</v>
      </c>
      <c r="I16" s="99" t="s">
        <v>6</v>
      </c>
      <c r="J16" s="99" t="s">
        <v>7</v>
      </c>
      <c r="K16" s="99" t="s">
        <v>8</v>
      </c>
      <c r="L16" s="121" t="s">
        <v>9</v>
      </c>
      <c r="M16" s="78" t="s">
        <v>10</v>
      </c>
      <c r="N16" s="119" t="s">
        <v>11</v>
      </c>
    </row>
    <row r="17" spans="2:14" ht="150" customHeight="1" x14ac:dyDescent="0.25">
      <c r="B17" s="103" t="s">
        <v>13</v>
      </c>
      <c r="C17" s="103" t="s">
        <v>60</v>
      </c>
      <c r="D17" s="79" t="s">
        <v>61</v>
      </c>
      <c r="E17" s="79"/>
      <c r="F17" s="103" t="s">
        <v>61</v>
      </c>
      <c r="G17" s="103" t="s">
        <v>62</v>
      </c>
      <c r="H17" s="112" t="s">
        <v>63</v>
      </c>
      <c r="I17" s="100">
        <v>0</v>
      </c>
      <c r="J17" s="100">
        <v>1289.2248</v>
      </c>
      <c r="K17" s="100">
        <v>36597.039590299195</v>
      </c>
      <c r="L17" s="118" t="s">
        <v>64</v>
      </c>
      <c r="M17" s="117">
        <v>44561</v>
      </c>
      <c r="N17" s="117" t="s">
        <v>786</v>
      </c>
    </row>
    <row r="18" spans="2:14" ht="123.75" x14ac:dyDescent="0.25">
      <c r="B18" s="103" t="s">
        <v>13</v>
      </c>
      <c r="C18" s="103" t="s">
        <v>65</v>
      </c>
      <c r="D18" s="79" t="s">
        <v>66</v>
      </c>
      <c r="E18" s="79"/>
      <c r="F18" s="103" t="s">
        <v>66</v>
      </c>
      <c r="G18" s="103" t="s">
        <v>67</v>
      </c>
      <c r="H18" s="112" t="s">
        <v>68</v>
      </c>
      <c r="I18" s="100" t="s">
        <v>25</v>
      </c>
      <c r="J18" s="100" t="s">
        <v>25</v>
      </c>
      <c r="K18" s="100" t="s">
        <v>25</v>
      </c>
      <c r="L18" s="111" t="s">
        <v>69</v>
      </c>
      <c r="M18" s="110">
        <v>44561</v>
      </c>
      <c r="N18" s="110" t="s">
        <v>787</v>
      </c>
    </row>
    <row r="19" spans="2:14" ht="146.25" x14ac:dyDescent="0.25">
      <c r="B19" s="103" t="s">
        <v>13</v>
      </c>
      <c r="C19" s="103" t="s">
        <v>70</v>
      </c>
      <c r="D19" s="79" t="s">
        <v>71</v>
      </c>
      <c r="E19" s="79"/>
      <c r="F19" s="103" t="s">
        <v>71</v>
      </c>
      <c r="G19" s="103" t="s">
        <v>72</v>
      </c>
      <c r="H19" s="112" t="s">
        <v>73</v>
      </c>
      <c r="I19" s="100" t="s">
        <v>25</v>
      </c>
      <c r="J19" s="100" t="s">
        <v>25</v>
      </c>
      <c r="K19" s="100" t="s">
        <v>25</v>
      </c>
      <c r="L19" s="111" t="s">
        <v>74</v>
      </c>
      <c r="M19" s="110">
        <v>44561</v>
      </c>
      <c r="N19" s="110" t="s">
        <v>75</v>
      </c>
    </row>
    <row r="20" spans="2:14" ht="123" customHeight="1" x14ac:dyDescent="0.25">
      <c r="B20" s="103" t="s">
        <v>13</v>
      </c>
      <c r="C20" s="103" t="s">
        <v>76</v>
      </c>
      <c r="D20" s="79" t="s">
        <v>77</v>
      </c>
      <c r="E20" s="79"/>
      <c r="F20" s="103" t="s">
        <v>77</v>
      </c>
      <c r="G20" s="103" t="s">
        <v>78</v>
      </c>
      <c r="H20" s="112" t="s">
        <v>79</v>
      </c>
      <c r="I20" s="100">
        <v>0</v>
      </c>
      <c r="J20" s="100">
        <v>168.26274239999998</v>
      </c>
      <c r="K20" s="100">
        <v>3582.8833218504956</v>
      </c>
      <c r="L20" s="111" t="s">
        <v>80</v>
      </c>
      <c r="M20" s="110">
        <v>44561</v>
      </c>
      <c r="N20" s="110" t="s">
        <v>81</v>
      </c>
    </row>
    <row r="21" spans="2:14" ht="184.5" customHeight="1" x14ac:dyDescent="0.25">
      <c r="B21" s="103" t="s">
        <v>13</v>
      </c>
      <c r="C21" s="103" t="s">
        <v>82</v>
      </c>
      <c r="D21" s="79" t="s">
        <v>83</v>
      </c>
      <c r="E21" s="79"/>
      <c r="F21" s="103" t="s">
        <v>83</v>
      </c>
      <c r="G21" s="103" t="s">
        <v>84</v>
      </c>
      <c r="H21" s="112" t="s">
        <v>85</v>
      </c>
      <c r="I21" s="100">
        <v>0</v>
      </c>
      <c r="J21" s="100">
        <v>0</v>
      </c>
      <c r="K21" s="100">
        <v>0</v>
      </c>
      <c r="L21" s="111" t="s">
        <v>86</v>
      </c>
      <c r="M21" s="110">
        <v>44561</v>
      </c>
      <c r="N21" s="110" t="s">
        <v>87</v>
      </c>
    </row>
    <row r="22" spans="2:14" ht="118.15" customHeight="1" x14ac:dyDescent="0.25">
      <c r="B22" s="103" t="s">
        <v>13</v>
      </c>
      <c r="C22" s="103" t="s">
        <v>88</v>
      </c>
      <c r="D22" s="79" t="s">
        <v>89</v>
      </c>
      <c r="E22" s="79"/>
      <c r="F22" s="103" t="s">
        <v>89</v>
      </c>
      <c r="G22" s="103" t="s">
        <v>90</v>
      </c>
      <c r="H22" s="112" t="s">
        <v>91</v>
      </c>
      <c r="I22" s="100">
        <v>0</v>
      </c>
      <c r="J22" s="100">
        <v>0</v>
      </c>
      <c r="K22" s="100">
        <v>0</v>
      </c>
      <c r="L22" s="111" t="s">
        <v>92</v>
      </c>
      <c r="M22" s="110">
        <v>44561</v>
      </c>
      <c r="N22" s="110" t="s">
        <v>788</v>
      </c>
    </row>
    <row r="23" spans="2:14" x14ac:dyDescent="0.25">
      <c r="B23" s="105"/>
    </row>
  </sheetData>
  <mergeCells count="3">
    <mergeCell ref="D4:E4"/>
    <mergeCell ref="D10:E10"/>
    <mergeCell ref="D16:E16"/>
  </mergeCells>
  <pageMargins left="0.7" right="0.7" top="0.75" bottom="0.75" header="0.3" footer="0.3"/>
  <pageSetup orientation="portrait" horizontalDpi="200" verticalDpi="200" r:id="rId1"/>
  <headerFooter>
    <oddHeader>&amp;R2021WMP_OEISRemedy_PGE-21-25_Atch01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E5043-FAB1-449B-BE03-AB2608DEBAE9}">
  <dimension ref="A2:S71"/>
  <sheetViews>
    <sheetView showGridLines="0" zoomScaleNormal="100" workbookViewId="0">
      <pane xSplit="1" ySplit="11" topLeftCell="I36" activePane="bottomRight" state="frozen"/>
      <selection pane="topRight" activeCell="B1" sqref="B1"/>
      <selection pane="bottomLeft" activeCell="A12" sqref="A12"/>
      <selection pane="bottomRight" activeCell="L14" sqref="L14"/>
    </sheetView>
  </sheetViews>
  <sheetFormatPr defaultRowHeight="15" x14ac:dyDescent="0.25"/>
  <cols>
    <col min="2" max="2" width="20.7109375" customWidth="1"/>
    <col min="3" max="3" width="15.28515625" customWidth="1"/>
    <col min="4" max="5" width="16.28515625" customWidth="1"/>
    <col min="6" max="6" width="20.7109375" customWidth="1"/>
    <col min="7" max="7" width="20.7109375" style="81" customWidth="1"/>
    <col min="8" max="8" width="17.28515625" style="81" customWidth="1"/>
    <col min="9" max="9" width="18.5703125" style="81" customWidth="1"/>
    <col min="10" max="10" width="17.28515625" customWidth="1"/>
    <col min="11" max="11" width="58.42578125" customWidth="1"/>
    <col min="12" max="12" width="84.85546875" style="81" bestFit="1" customWidth="1"/>
    <col min="13" max="13" width="16.7109375" customWidth="1"/>
    <col min="14" max="16" width="15.28515625" style="91" customWidth="1"/>
  </cols>
  <sheetData>
    <row r="2" spans="2:17" x14ac:dyDescent="0.25">
      <c r="E2" s="82"/>
      <c r="F2" s="82" t="s">
        <v>93</v>
      </c>
      <c r="G2" s="83" t="s">
        <v>94</v>
      </c>
      <c r="I2" s="83" t="s">
        <v>95</v>
      </c>
      <c r="J2" s="83" t="s">
        <v>96</v>
      </c>
      <c r="K2" s="94"/>
    </row>
    <row r="3" spans="2:17" x14ac:dyDescent="0.25">
      <c r="E3" s="82" t="s">
        <v>97</v>
      </c>
      <c r="F3" s="82">
        <v>1</v>
      </c>
      <c r="G3" s="87">
        <v>1.74</v>
      </c>
      <c r="H3" s="81" t="s">
        <v>98</v>
      </c>
      <c r="I3" s="84">
        <v>2.7E-2</v>
      </c>
      <c r="J3" s="84">
        <f>1-2.7%</f>
        <v>0.97299999999999998</v>
      </c>
      <c r="K3" s="95"/>
    </row>
    <row r="4" spans="2:17" x14ac:dyDescent="0.25">
      <c r="E4" s="82" t="s">
        <v>99</v>
      </c>
      <c r="F4" s="82">
        <v>0.92</v>
      </c>
      <c r="G4" s="87">
        <v>0.93200000000000005</v>
      </c>
      <c r="H4" s="81" t="s">
        <v>100</v>
      </c>
      <c r="I4" s="84">
        <v>0.05</v>
      </c>
      <c r="J4" s="84">
        <f>1-5%</f>
        <v>0.95</v>
      </c>
      <c r="K4" s="95"/>
    </row>
    <row r="5" spans="2:17" x14ac:dyDescent="0.25">
      <c r="E5" s="82" t="s">
        <v>101</v>
      </c>
      <c r="F5" s="86">
        <v>0.91449999999999998</v>
      </c>
      <c r="G5" s="87">
        <v>0.97499999999999998</v>
      </c>
      <c r="H5" s="81" t="s">
        <v>102</v>
      </c>
      <c r="I5" s="89">
        <f>SUM(I3:I4)</f>
        <v>7.6999999999999999E-2</v>
      </c>
      <c r="J5" s="89">
        <f>1-I5</f>
        <v>0.92300000000000004</v>
      </c>
      <c r="K5" s="96"/>
    </row>
    <row r="6" spans="2:17" x14ac:dyDescent="0.25">
      <c r="G6" s="88"/>
    </row>
    <row r="7" spans="2:17" x14ac:dyDescent="0.25">
      <c r="E7" s="82" t="s">
        <v>97</v>
      </c>
      <c r="F7" s="82">
        <v>1</v>
      </c>
      <c r="G7" s="87">
        <v>1.74</v>
      </c>
      <c r="H7" s="93">
        <f>1+74%</f>
        <v>1.74</v>
      </c>
    </row>
    <row r="8" spans="2:17" x14ac:dyDescent="0.25">
      <c r="E8" s="82" t="s">
        <v>101</v>
      </c>
      <c r="F8" s="82">
        <v>1</v>
      </c>
      <c r="G8" s="87">
        <v>1.5811379999999999</v>
      </c>
      <c r="H8" s="93">
        <f>1+58.1138%</f>
        <v>1.5811379999999999</v>
      </c>
    </row>
    <row r="9" spans="2:17" x14ac:dyDescent="0.25">
      <c r="E9" s="82" t="s">
        <v>103</v>
      </c>
      <c r="F9" s="82">
        <v>1</v>
      </c>
      <c r="G9" s="87">
        <v>1.62168</v>
      </c>
      <c r="H9" s="93">
        <f>1+62.168%</f>
        <v>1.62168</v>
      </c>
    </row>
    <row r="10" spans="2:17" ht="15.75" x14ac:dyDescent="0.25">
      <c r="B10" s="73" t="s">
        <v>104</v>
      </c>
    </row>
    <row r="11" spans="2:17" x14ac:dyDescent="0.25">
      <c r="B11" s="74" t="s">
        <v>105</v>
      </c>
      <c r="N11" s="91" t="s">
        <v>106</v>
      </c>
      <c r="O11" s="91" t="s">
        <v>106</v>
      </c>
      <c r="P11" s="91" t="s">
        <v>106</v>
      </c>
    </row>
    <row r="12" spans="2:17" ht="45.75" customHeight="1" x14ac:dyDescent="0.25">
      <c r="B12" s="77" t="s">
        <v>1</v>
      </c>
      <c r="C12" s="78" t="s">
        <v>2</v>
      </c>
      <c r="D12" s="133" t="s">
        <v>3</v>
      </c>
      <c r="E12" s="134"/>
      <c r="F12" s="78" t="s">
        <v>4</v>
      </c>
      <c r="G12" s="78" t="s">
        <v>5</v>
      </c>
      <c r="H12" s="99" t="s">
        <v>107</v>
      </c>
      <c r="I12" s="99" t="s">
        <v>108</v>
      </c>
      <c r="J12" s="99" t="s">
        <v>109</v>
      </c>
      <c r="K12" s="78" t="s">
        <v>9</v>
      </c>
      <c r="L12" s="85" t="s">
        <v>110</v>
      </c>
      <c r="M12" s="78" t="s">
        <v>10</v>
      </c>
      <c r="N12"/>
      <c r="O12" s="92"/>
      <c r="P12" s="92"/>
      <c r="Q12" s="92"/>
    </row>
    <row r="13" spans="2:17" ht="75" x14ac:dyDescent="0.25">
      <c r="B13" s="79" t="s">
        <v>111</v>
      </c>
      <c r="C13" s="79" t="s">
        <v>112</v>
      </c>
      <c r="D13" s="79" t="s">
        <v>113</v>
      </c>
      <c r="E13" s="79"/>
      <c r="F13" s="79" t="s">
        <v>114</v>
      </c>
      <c r="G13" s="79" t="s">
        <v>115</v>
      </c>
      <c r="H13" s="100" t="str">
        <f>IFERROR(IF(INDEX(#REF!,MATCH('Tx-Dx Split'!$D13,#REF!,0))="N/A","N/A",IF($A13="T",INDEX(#REF!,MATCH('Tx-Dx Split'!$D13,#REF!,0))*$G$7*'Tx-Dx Split'!$J$3,IF($A13="D",INDEX(#REF!,MATCH('Tx-Dx Split'!$D13,#REF!,0))*$G$7*'Tx-Dx Split'!$J$4,IF($A13="B",INDEX(#REF!,MATCH('Tx-Dx Split'!$D13,#REF!,0))*$G$7*'Tx-Dx Split'!$J$5,0)))),"N/A")</f>
        <v>N/A</v>
      </c>
      <c r="I13" s="100" t="str">
        <f>IFERROR(IF(INDEX(#REF!,MATCH('Tx-Dx Split'!$D13,#REF!,0))="N/A","N/A",IF($A13="T",INDEX(#REF!,MATCH('Tx-Dx Split'!$D13,#REF!,0))*$G$9*'Tx-Dx Split'!$J$3,IF($A13="D",INDEX(#REF!,MATCH('Tx-Dx Split'!$D13,#REF!,0))*$G$9*'Tx-Dx Split'!$J$4,IF($A13="B",INDEX(#REF!,MATCH('Tx-Dx Split'!$D13,#REF!,0))*$G$9*'Tx-Dx Split'!$J$5,0)))),"N/A")</f>
        <v>N/A</v>
      </c>
      <c r="J13" s="100" t="str">
        <f>IFERROR(IF(INDEX(#REF!,MATCH('Tx-Dx Split'!$D13,#REF!,0))="N/A","N/A",IF($A13="T",INDEX(#REF!,MATCH('Tx-Dx Split'!$D13,#REF!,0))*$G$8*'Tx-Dx Split'!$J$3,IF($A13="D",INDEX(#REF!,MATCH('Tx-Dx Split'!$D13,#REF!,0))*$G$8*'Tx-Dx Split'!$J$4,IF($A13="B",INDEX(#REF!,MATCH('Tx-Dx Split'!$D13,#REF!,0))*$G$8*'Tx-Dx Split'!$J$5,0)))),"N/A")</f>
        <v>N/A</v>
      </c>
      <c r="K13" s="79" t="e">
        <f>IF(OR(H13="N/A",I13="N/A",J13="N/A"),INDEX(#REF!,MATCH('Tx-Dx Split'!D13,#REF!,0)),"Cannot Locate Section Reference")</f>
        <v>#REF!</v>
      </c>
      <c r="L13" s="79" t="s">
        <v>116</v>
      </c>
      <c r="M13" s="90">
        <v>44348</v>
      </c>
      <c r="N13"/>
      <c r="O13" s="92" t="str">
        <f>IFERROR(INDEX(#REF!,MATCH('Tx-Dx Split'!$D13,#REF!,0)),"Cannot Locate Section Reference")</f>
        <v>Cannot Locate Section Reference</v>
      </c>
      <c r="P13" s="92" t="str">
        <f>IFERROR(INDEX(#REF!,MATCH('Tx-Dx Split'!$D13,#REF!,0)),"Cannot Locate Section Reference")</f>
        <v>Cannot Locate Section Reference</v>
      </c>
      <c r="Q13" s="92" t="str">
        <f>IFERROR(INDEX(#REF!,MATCH('Tx-Dx Split'!$D13,#REF!,0)),"Cannot Locate Section Reference")</f>
        <v>Cannot Locate Section Reference</v>
      </c>
    </row>
    <row r="14" spans="2:17" ht="71.25" customHeight="1" x14ac:dyDescent="0.25">
      <c r="B14" s="79" t="s">
        <v>111</v>
      </c>
      <c r="C14" s="79" t="s">
        <v>117</v>
      </c>
      <c r="D14" s="79" t="s">
        <v>113</v>
      </c>
      <c r="E14" s="79"/>
      <c r="F14" s="79" t="s">
        <v>118</v>
      </c>
      <c r="G14" s="79" t="s">
        <v>119</v>
      </c>
      <c r="H14" s="100" t="str">
        <f>IFERROR(IF(INDEX(#REF!,MATCH('Tx-Dx Split'!$D14,#REF!,0))="N/A","N/A",IF($A14="T",INDEX(#REF!,MATCH('Tx-Dx Split'!$D14,#REF!,0))*$G$7*'Tx-Dx Split'!$J$3,IF($A14="D",INDEX(#REF!,MATCH('Tx-Dx Split'!$D14,#REF!,0))*$G$7*'Tx-Dx Split'!$J$4,IF($A14="B",INDEX(#REF!,MATCH('Tx-Dx Split'!$D14,#REF!,0))*$G$7*'Tx-Dx Split'!$J$5,0)))),"N/A")</f>
        <v>N/A</v>
      </c>
      <c r="I14" s="100" t="str">
        <f>IFERROR(IF(INDEX(#REF!,MATCH('Tx-Dx Split'!$D14,#REF!,0))="N/A","N/A",IF($A14="T",INDEX(#REF!,MATCH('Tx-Dx Split'!$D14,#REF!,0))*$G$9*'Tx-Dx Split'!$J$3,IF($A14="D",INDEX(#REF!,MATCH('Tx-Dx Split'!$D14,#REF!,0))*$G$9*'Tx-Dx Split'!$J$4,IF($A14="B",INDEX(#REF!,MATCH('Tx-Dx Split'!$D14,#REF!,0))*$G$9*'Tx-Dx Split'!$J$5,0)))),"N/A")</f>
        <v>N/A</v>
      </c>
      <c r="J14" s="100" t="str">
        <f>IFERROR(IF(INDEX(#REF!,MATCH('Tx-Dx Split'!$D14,#REF!,0))="N/A","N/A",IF($A14="T",INDEX(#REF!,MATCH('Tx-Dx Split'!$D14,#REF!,0))*$G$8*'Tx-Dx Split'!$J$3,IF($A14="D",INDEX(#REF!,MATCH('Tx-Dx Split'!$D14,#REF!,0))*$G$8*'Tx-Dx Split'!$J$4,IF($A14="B",INDEX(#REF!,MATCH('Tx-Dx Split'!$D14,#REF!,0))*$G$8*'Tx-Dx Split'!$J$5,0)))),"N/A")</f>
        <v>N/A</v>
      </c>
      <c r="K14" s="79" t="e">
        <f>IF(OR(H14="N/A",I14="N/A",J14="N/A"),INDEX(#REF!,MATCH('Tx-Dx Split'!D14,#REF!,0)),"Cannot Locate Section Reference")</f>
        <v>#REF!</v>
      </c>
      <c r="L14" s="79" t="s">
        <v>120</v>
      </c>
      <c r="M14" s="90">
        <v>44348</v>
      </c>
      <c r="N14"/>
      <c r="O14" s="92" t="str">
        <f>IFERROR(INDEX(#REF!,MATCH('Tx-Dx Split'!$D14,#REF!,0)),"Cannot Locate Section Reference")</f>
        <v>Cannot Locate Section Reference</v>
      </c>
      <c r="P14" s="92" t="str">
        <f>IFERROR(INDEX(#REF!,MATCH('Tx-Dx Split'!$D14,#REF!,0)),"Cannot Locate Section Reference")</f>
        <v>Cannot Locate Section Reference</v>
      </c>
      <c r="Q14" s="92" t="str">
        <f>IFERROR(INDEX(#REF!,MATCH('Tx-Dx Split'!$D14,#REF!,0)),"Cannot Locate Section Reference")</f>
        <v>Cannot Locate Section Reference</v>
      </c>
    </row>
    <row r="15" spans="2:17" ht="75" x14ac:dyDescent="0.25">
      <c r="B15" s="79" t="s">
        <v>111</v>
      </c>
      <c r="C15" s="79" t="s">
        <v>121</v>
      </c>
      <c r="D15" s="79" t="s">
        <v>122</v>
      </c>
      <c r="E15" s="79"/>
      <c r="F15" s="79" t="s">
        <v>123</v>
      </c>
      <c r="G15" s="79" t="s">
        <v>124</v>
      </c>
      <c r="H15" s="100" t="str">
        <f>IFERROR(IF(INDEX(#REF!,MATCH('Tx-Dx Split'!$D15,#REF!,0))="N/A","N/A",IF($A15="T",INDEX(#REF!,MATCH('Tx-Dx Split'!$D15,#REF!,0))*$G$7*'Tx-Dx Split'!$J$3,IF($A15="D",INDEX(#REF!,MATCH('Tx-Dx Split'!$D15,#REF!,0))*$G$7*'Tx-Dx Split'!$J$4,IF($A15="B",INDEX(#REF!,MATCH('Tx-Dx Split'!$D15,#REF!,0))*$G$7*'Tx-Dx Split'!$J$5,0)))),"N/A")</f>
        <v>N/A</v>
      </c>
      <c r="I15" s="100" t="str">
        <f>IFERROR(IF(INDEX(#REF!,MATCH('Tx-Dx Split'!$D15,#REF!,0))="N/A","N/A",IF($A15="T",INDEX(#REF!,MATCH('Tx-Dx Split'!$D15,#REF!,0))*$G$9*'Tx-Dx Split'!$J$3,IF($A15="D",INDEX(#REF!,MATCH('Tx-Dx Split'!$D15,#REF!,0))*$G$9*'Tx-Dx Split'!$J$4,IF($A15="B",INDEX(#REF!,MATCH('Tx-Dx Split'!$D15,#REF!,0))*$G$9*'Tx-Dx Split'!$J$5,0)))),"N/A")</f>
        <v>N/A</v>
      </c>
      <c r="J15" s="100" t="str">
        <f>IFERROR(IF(INDEX(#REF!,MATCH('Tx-Dx Split'!$D15,#REF!,0))="N/A","N/A",IF($A15="T",INDEX(#REF!,MATCH('Tx-Dx Split'!$D15,#REF!,0))*$G$8*'Tx-Dx Split'!$J$3,IF($A15="D",INDEX(#REF!,MATCH('Tx-Dx Split'!$D15,#REF!,0))*$G$8*'Tx-Dx Split'!$J$4,IF($A15="B",INDEX(#REF!,MATCH('Tx-Dx Split'!$D15,#REF!,0))*$G$8*'Tx-Dx Split'!$J$5,0)))),"N/A")</f>
        <v>N/A</v>
      </c>
      <c r="K15" s="79" t="e">
        <f>IF(OR(H15="N/A",I15="N/A",J15="N/A"),INDEX(#REF!,MATCH('Tx-Dx Split'!D15,#REF!,0)),"Cannot Locate Section Reference")</f>
        <v>#REF!</v>
      </c>
      <c r="L15" s="79" t="s">
        <v>125</v>
      </c>
      <c r="M15" s="90">
        <v>44348</v>
      </c>
      <c r="N15"/>
      <c r="O15" s="92" t="str">
        <f>IFERROR(INDEX(#REF!,MATCH('Tx-Dx Split'!$D15,#REF!,0)),"Cannot Locate Section Reference")</f>
        <v>Cannot Locate Section Reference</v>
      </c>
      <c r="P15" s="92" t="str">
        <f>IFERROR(INDEX(#REF!,MATCH('Tx-Dx Split'!$D15,#REF!,0)),"Cannot Locate Section Reference")</f>
        <v>Cannot Locate Section Reference</v>
      </c>
      <c r="Q15" s="92" t="str">
        <f>IFERROR(INDEX(#REF!,MATCH('Tx-Dx Split'!$D15,#REF!,0)),"Cannot Locate Section Reference")</f>
        <v>Cannot Locate Section Reference</v>
      </c>
    </row>
    <row r="16" spans="2:17" ht="21.75" customHeight="1" x14ac:dyDescent="0.25">
      <c r="B16" s="76"/>
      <c r="G16"/>
      <c r="H16" s="101"/>
      <c r="I16" s="101"/>
      <c r="J16" s="101"/>
      <c r="L16"/>
      <c r="M16" s="81"/>
      <c r="N16"/>
      <c r="Q16" s="91"/>
    </row>
    <row r="17" spans="1:17" ht="21.75" customHeight="1" x14ac:dyDescent="0.25">
      <c r="B17" s="73" t="s">
        <v>126</v>
      </c>
      <c r="G17"/>
      <c r="H17" s="101"/>
      <c r="I17" s="101"/>
      <c r="J17" s="101"/>
      <c r="L17"/>
      <c r="M17" s="81"/>
      <c r="N17"/>
      <c r="Q17" s="91"/>
    </row>
    <row r="18" spans="1:17" ht="21.75" customHeight="1" x14ac:dyDescent="0.25">
      <c r="B18" s="74" t="s">
        <v>127</v>
      </c>
      <c r="G18"/>
      <c r="H18" s="101"/>
      <c r="I18" s="101"/>
      <c r="J18" s="101"/>
      <c r="L18"/>
      <c r="M18" s="81"/>
      <c r="N18"/>
      <c r="Q18" s="91"/>
    </row>
    <row r="19" spans="1:17" ht="45.75" customHeight="1" x14ac:dyDescent="0.25">
      <c r="B19" s="77" t="s">
        <v>1</v>
      </c>
      <c r="C19" s="78" t="s">
        <v>2</v>
      </c>
      <c r="D19" s="133" t="s">
        <v>3</v>
      </c>
      <c r="E19" s="134"/>
      <c r="F19" s="78" t="s">
        <v>4</v>
      </c>
      <c r="G19" s="78" t="s">
        <v>5</v>
      </c>
      <c r="H19" s="99" t="s">
        <v>107</v>
      </c>
      <c r="I19" s="99" t="s">
        <v>108</v>
      </c>
      <c r="J19" s="99" t="s">
        <v>109</v>
      </c>
      <c r="K19" s="78" t="s">
        <v>9</v>
      </c>
      <c r="L19" s="78"/>
      <c r="M19" s="78" t="s">
        <v>10</v>
      </c>
      <c r="N19"/>
      <c r="O19" s="92"/>
      <c r="P19" s="92"/>
      <c r="Q19" s="92"/>
    </row>
    <row r="20" spans="1:17" ht="79.5" customHeight="1" x14ac:dyDescent="0.25">
      <c r="B20" s="79" t="s">
        <v>111</v>
      </c>
      <c r="C20" s="79" t="s">
        <v>128</v>
      </c>
      <c r="D20" s="79" t="s">
        <v>129</v>
      </c>
      <c r="E20" s="79"/>
      <c r="F20" s="79" t="s">
        <v>130</v>
      </c>
      <c r="G20" s="79" t="s">
        <v>131</v>
      </c>
      <c r="H20" s="100" t="str">
        <f>IFERROR(IF(INDEX(#REF!,MATCH('Tx-Dx Split'!$D20,#REF!,0))="N/A","N/A",IF($A20="T",INDEX(#REF!,MATCH('Tx-Dx Split'!$D20,#REF!,0))*$G$7*'Tx-Dx Split'!$J$3,IF($A20="D",INDEX(#REF!,MATCH('Tx-Dx Split'!$D20,#REF!,0))*$G$7*'Tx-Dx Split'!$J$4,IF($A20="B",INDEX(#REF!,MATCH('Tx-Dx Split'!$D20,#REF!,0))*$G$7*'Tx-Dx Split'!$J$5,0)))),"N/A")</f>
        <v>N/A</v>
      </c>
      <c r="I20" s="100" t="str">
        <f>IFERROR(IF(INDEX(#REF!,MATCH('Tx-Dx Split'!$D20,#REF!,0))="N/A","N/A",IF($A20="T",INDEX(#REF!,MATCH('Tx-Dx Split'!$D20,#REF!,0))*$G$9*'Tx-Dx Split'!$J$3,IF($A20="D",INDEX(#REF!,MATCH('Tx-Dx Split'!$D20,#REF!,0))*$G$9*'Tx-Dx Split'!$J$4,IF($A20="B",INDEX(#REF!,MATCH('Tx-Dx Split'!$D20,#REF!,0))*$G$9*'Tx-Dx Split'!$J$5,0)))),"N/A")</f>
        <v>N/A</v>
      </c>
      <c r="J20" s="100" t="str">
        <f>IFERROR(IF(INDEX(#REF!,MATCH('Tx-Dx Split'!$D20,#REF!,0))="N/A","N/A",IF($A20="T",INDEX(#REF!,MATCH('Tx-Dx Split'!$D20,#REF!,0))*$G$8*'Tx-Dx Split'!$J$3,IF($A20="D",INDEX(#REF!,MATCH('Tx-Dx Split'!$D20,#REF!,0))*$G$8*'Tx-Dx Split'!$J$4,IF($A20="B",INDEX(#REF!,MATCH('Tx-Dx Split'!$D20,#REF!,0))*$G$8*'Tx-Dx Split'!$J$5,0)))),"N/A")</f>
        <v>N/A</v>
      </c>
      <c r="K20" s="79" t="e">
        <f>IF(OR(H20="N/A",I20="N/A",J20="N/A"),INDEX(#REF!,MATCH('Tx-Dx Split'!D20,#REF!,0)),"Cannot Locate Section Reference")</f>
        <v>#REF!</v>
      </c>
      <c r="L20" s="79" t="s">
        <v>132</v>
      </c>
      <c r="M20" s="90">
        <v>44440</v>
      </c>
      <c r="N20"/>
      <c r="O20" s="92" t="str">
        <f>IFERROR(INDEX(#REF!,MATCH('Tx-Dx Split'!$D20,#REF!,0)),"Cannot Locate Section Reference")</f>
        <v>Cannot Locate Section Reference</v>
      </c>
      <c r="P20" s="92" t="str">
        <f>IFERROR(INDEX(#REF!,MATCH('Tx-Dx Split'!$D20,#REF!,0)),"Cannot Locate Section Reference")</f>
        <v>Cannot Locate Section Reference</v>
      </c>
      <c r="Q20" s="92" t="str">
        <f>IFERROR(INDEX(#REF!,MATCH('Tx-Dx Split'!$D20,#REF!,0)),"Cannot Locate Section Reference")</f>
        <v>Cannot Locate Section Reference</v>
      </c>
    </row>
    <row r="21" spans="1:17" ht="79.5" customHeight="1" x14ac:dyDescent="0.25">
      <c r="B21" s="79" t="s">
        <v>111</v>
      </c>
      <c r="C21" s="79" t="s">
        <v>133</v>
      </c>
      <c r="D21" s="79" t="s">
        <v>134</v>
      </c>
      <c r="E21" s="79"/>
      <c r="F21" s="79" t="s">
        <v>135</v>
      </c>
      <c r="G21" s="79" t="s">
        <v>136</v>
      </c>
      <c r="H21" s="100" t="str">
        <f>IFERROR(IF(INDEX(#REF!,MATCH('Tx-Dx Split'!$D21,#REF!,0))="N/A","N/A",IF($A21="T",INDEX(#REF!,MATCH('Tx-Dx Split'!$D21,#REF!,0))*$G$7*'Tx-Dx Split'!$J$3,IF($A21="D",INDEX(#REF!,MATCH('Tx-Dx Split'!$D21,#REF!,0))*$G$7*'Tx-Dx Split'!$J$4,IF($A21="B",INDEX(#REF!,MATCH('Tx-Dx Split'!$D21,#REF!,0))*$G$7*'Tx-Dx Split'!$J$5,0)))),"N/A")</f>
        <v>N/A</v>
      </c>
      <c r="I21" s="100" t="str">
        <f>IFERROR(IF(INDEX(#REF!,MATCH('Tx-Dx Split'!$D21,#REF!,0))="N/A","N/A",IF($A21="T",INDEX(#REF!,MATCH('Tx-Dx Split'!$D21,#REF!,0))*$G$9*'Tx-Dx Split'!$J$3,IF($A21="D",INDEX(#REF!,MATCH('Tx-Dx Split'!$D21,#REF!,0))*$G$9*'Tx-Dx Split'!$J$4,IF($A21="B",INDEX(#REF!,MATCH('Tx-Dx Split'!$D21,#REF!,0))*$G$9*'Tx-Dx Split'!$J$5,0)))),"N/A")</f>
        <v>N/A</v>
      </c>
      <c r="J21" s="100" t="str">
        <f>IFERROR(IF(INDEX(#REF!,MATCH('Tx-Dx Split'!$D21,#REF!,0))="N/A","N/A",IF($A21="T",INDEX(#REF!,MATCH('Tx-Dx Split'!$D21,#REF!,0))*$G$8*'Tx-Dx Split'!$J$3,IF($A21="D",INDEX(#REF!,MATCH('Tx-Dx Split'!$D21,#REF!,0))*$G$8*'Tx-Dx Split'!$J$4,IF($A21="B",INDEX(#REF!,MATCH('Tx-Dx Split'!$D21,#REF!,0))*$G$8*'Tx-Dx Split'!$J$5,0)))),"N/A")</f>
        <v>N/A</v>
      </c>
      <c r="K21" s="79" t="e">
        <f>IF(OR(H21="N/A",I21="N/A",J21="N/A"),INDEX(#REF!,MATCH('Tx-Dx Split'!D21,#REF!,0)),"Cannot Locate Section Reference")</f>
        <v>#REF!</v>
      </c>
      <c r="L21" s="79" t="s">
        <v>132</v>
      </c>
      <c r="M21" s="90">
        <v>44440</v>
      </c>
      <c r="N21"/>
      <c r="O21" s="92" t="str">
        <f>IFERROR(INDEX(#REF!,MATCH('Tx-Dx Split'!$D21,#REF!,0)),"Cannot Locate Section Reference")</f>
        <v>Cannot Locate Section Reference</v>
      </c>
      <c r="P21" s="92" t="str">
        <f>IFERROR(INDEX(#REF!,MATCH('Tx-Dx Split'!$D21,#REF!,0)),"Cannot Locate Section Reference")</f>
        <v>Cannot Locate Section Reference</v>
      </c>
      <c r="Q21" s="92" t="str">
        <f>IFERROR(INDEX(#REF!,MATCH('Tx-Dx Split'!$D21,#REF!,0)),"Cannot Locate Section Reference")</f>
        <v>Cannot Locate Section Reference</v>
      </c>
    </row>
    <row r="22" spans="1:17" ht="79.5" customHeight="1" x14ac:dyDescent="0.25">
      <c r="B22" s="79" t="s">
        <v>13</v>
      </c>
      <c r="C22" s="79" t="s">
        <v>14</v>
      </c>
      <c r="D22" s="79" t="s">
        <v>16</v>
      </c>
      <c r="E22" s="79"/>
      <c r="F22" s="79" t="s">
        <v>17</v>
      </c>
      <c r="G22" s="79" t="s">
        <v>18</v>
      </c>
      <c r="H22" s="100" t="str">
        <f>IFERROR(IF(INDEX(#REF!,MATCH('Tx-Dx Split'!$D22,#REF!,0))="N/A","N/A",IF($A22="T",INDEX(#REF!,MATCH('Tx-Dx Split'!$D22,#REF!,0))*$G$7*'Tx-Dx Split'!$J$3,IF($A22="D",INDEX(#REF!,MATCH('Tx-Dx Split'!$D22,#REF!,0))*$G$7*'Tx-Dx Split'!$J$4,IF($A22="B",INDEX(#REF!,MATCH('Tx-Dx Split'!$D22,#REF!,0))*$G$7*'Tx-Dx Split'!$J$5,0)))),"N/A")</f>
        <v>N/A</v>
      </c>
      <c r="I22" s="100" t="str">
        <f>IFERROR(IF(INDEX(#REF!,MATCH('Tx-Dx Split'!$D22,#REF!,0))="N/A","N/A",IF($A22="T",INDEX(#REF!,MATCH('Tx-Dx Split'!$D22,#REF!,0))*$G$9*'Tx-Dx Split'!$J$3,IF($A22="D",INDEX(#REF!,MATCH('Tx-Dx Split'!$D22,#REF!,0))*$G$9*'Tx-Dx Split'!$J$4,IF($A22="B",INDEX(#REF!,MATCH('Tx-Dx Split'!$D22,#REF!,0))*$G$9*'Tx-Dx Split'!$J$5,0)))),"N/A")</f>
        <v>N/A</v>
      </c>
      <c r="J22" s="100" t="str">
        <f>IFERROR(IF(INDEX(#REF!,MATCH('Tx-Dx Split'!$D22,#REF!,0))="N/A","N/A",IF($A22="T",INDEX(#REF!,MATCH('Tx-Dx Split'!$D22,#REF!,0))*$G$8*'Tx-Dx Split'!$J$3,IF($A22="D",INDEX(#REF!,MATCH('Tx-Dx Split'!$D22,#REF!,0))*$G$8*'Tx-Dx Split'!$J$4,IF($A22="B",INDEX(#REF!,MATCH('Tx-Dx Split'!$D22,#REF!,0))*$G$8*'Tx-Dx Split'!$J$5,0)))),"N/A")</f>
        <v>N/A</v>
      </c>
      <c r="K22" s="79" t="e">
        <f>IF(OR(H22="N/A",I22="N/A",J22="N/A"),INDEX(#REF!,MATCH('Tx-Dx Split'!D22,#REF!,0)),"Cannot Locate Section Reference")</f>
        <v>#REF!</v>
      </c>
      <c r="L22" s="79" t="s">
        <v>137</v>
      </c>
      <c r="M22" s="90">
        <v>44409</v>
      </c>
      <c r="N22"/>
      <c r="O22" s="92" t="str">
        <f>IFERROR(INDEX(#REF!,MATCH('Tx-Dx Split'!$D22,#REF!,0)),"Cannot Locate Section Reference")</f>
        <v>Cannot Locate Section Reference</v>
      </c>
      <c r="P22" s="92" t="str">
        <f>IFERROR(INDEX(#REF!,MATCH('Tx-Dx Split'!$D22,#REF!,0)),"Cannot Locate Section Reference")</f>
        <v>Cannot Locate Section Reference</v>
      </c>
      <c r="Q22" s="92" t="str">
        <f>IFERROR(INDEX(#REF!,MATCH('Tx-Dx Split'!$D22,#REF!,0)),"Cannot Locate Section Reference")</f>
        <v>Cannot Locate Section Reference</v>
      </c>
    </row>
    <row r="23" spans="1:17" ht="79.5" customHeight="1" x14ac:dyDescent="0.25">
      <c r="A23" t="s">
        <v>138</v>
      </c>
      <c r="B23" s="79" t="s">
        <v>13</v>
      </c>
      <c r="C23" s="79" t="s">
        <v>21</v>
      </c>
      <c r="D23" s="79" t="s">
        <v>22</v>
      </c>
      <c r="E23" s="79"/>
      <c r="F23" s="79" t="s">
        <v>23</v>
      </c>
      <c r="G23" s="79" t="s">
        <v>24</v>
      </c>
      <c r="H23" s="100" t="str">
        <f>IFERROR(IF(INDEX(#REF!,MATCH('Tx-Dx Split'!$D23,#REF!,0))="N/A","N/A",IF($A23="T",INDEX(#REF!,MATCH('Tx-Dx Split'!$D23,#REF!,0))*$G$7*'Tx-Dx Split'!$J$3,IF($A23="D",INDEX(#REF!,MATCH('Tx-Dx Split'!$D23,#REF!,0))*$G$7*'Tx-Dx Split'!$J$4,IF($A23="B",INDEX(#REF!,MATCH('Tx-Dx Split'!$D23,#REF!,0))*$G$7*'Tx-Dx Split'!$J$5,0)))),"N/A")</f>
        <v>N/A</v>
      </c>
      <c r="I23" s="100" t="str">
        <f>IFERROR(IF(INDEX(#REF!,MATCH('Tx-Dx Split'!$D23,#REF!,0))="N/A","N/A",IF($A23="T",INDEX(#REF!,MATCH('Tx-Dx Split'!$D23,#REF!,0))*$G$9*'Tx-Dx Split'!$J$3,IF($A23="D",INDEX(#REF!,MATCH('Tx-Dx Split'!$D23,#REF!,0))*$G$9*'Tx-Dx Split'!$J$4,IF($A23="B",INDEX(#REF!,MATCH('Tx-Dx Split'!$D23,#REF!,0))*$G$9*'Tx-Dx Split'!$J$5,0)))),"N/A")</f>
        <v>N/A</v>
      </c>
      <c r="J23" s="100" t="str">
        <f>IFERROR(IF(INDEX(#REF!,MATCH('Tx-Dx Split'!$D23,#REF!,0))="N/A","N/A",IF($A23="T",INDEX(#REF!,MATCH('Tx-Dx Split'!$D23,#REF!,0))*$G$8*'Tx-Dx Split'!$J$3,IF($A23="D",INDEX(#REF!,MATCH('Tx-Dx Split'!$D23,#REF!,0))*$G$8*'Tx-Dx Split'!$J$4,IF($A23="B",INDEX(#REF!,MATCH('Tx-Dx Split'!$D23,#REF!,0))*$G$8*'Tx-Dx Split'!$J$5,0)))),"N/A")</f>
        <v>N/A</v>
      </c>
      <c r="K23" s="79" t="e">
        <f>IF(OR(H23="N/A",I23="N/A",J23="N/A"),INDEX(#REF!,MATCH('Tx-Dx Split'!D23,#REF!,0)),"Cannot Locate Section Reference")</f>
        <v>#REF!</v>
      </c>
      <c r="L23" s="79" t="s">
        <v>139</v>
      </c>
      <c r="M23" s="90">
        <v>44440</v>
      </c>
      <c r="N23"/>
      <c r="O23" s="92" t="str">
        <f>IFERROR(INDEX(#REF!,MATCH('Tx-Dx Split'!$D23,#REF!,0)),"Cannot Locate Section Reference")</f>
        <v>Cannot Locate Section Reference</v>
      </c>
      <c r="P23" s="92" t="str">
        <f>IFERROR(INDEX(#REF!,MATCH('Tx-Dx Split'!$D23,#REF!,0)),"Cannot Locate Section Reference")</f>
        <v>Cannot Locate Section Reference</v>
      </c>
      <c r="Q23" s="92" t="str">
        <f>IFERROR(INDEX(#REF!,MATCH('Tx-Dx Split'!$D23,#REF!,0)),"Cannot Locate Section Reference")</f>
        <v>Cannot Locate Section Reference</v>
      </c>
    </row>
    <row r="24" spans="1:17" ht="79.5" customHeight="1" x14ac:dyDescent="0.25">
      <c r="A24" s="16"/>
      <c r="B24" s="79" t="s">
        <v>13</v>
      </c>
      <c r="C24" s="79" t="s">
        <v>28</v>
      </c>
      <c r="D24" s="79" t="s">
        <v>29</v>
      </c>
      <c r="E24" s="79"/>
      <c r="F24" s="79" t="s">
        <v>30</v>
      </c>
      <c r="G24" s="79" t="s">
        <v>31</v>
      </c>
      <c r="H24" s="100" t="str">
        <f>IFERROR(IF(INDEX(#REF!,MATCH('Tx-Dx Split'!$D24,#REF!,0))="N/A","N/A",IF($A24="T",INDEX(#REF!,MATCH('Tx-Dx Split'!$D24,#REF!,0))*$G$7*'Tx-Dx Split'!$J$3,IF($A24="D",INDEX(#REF!,MATCH('Tx-Dx Split'!$D24,#REF!,0))*$G$7*'Tx-Dx Split'!$J$4,IF($A24="B",INDEX(#REF!,MATCH('Tx-Dx Split'!$D24,#REF!,0))*$G$7*'Tx-Dx Split'!$J$5,0)))),"N/A")</f>
        <v>N/A</v>
      </c>
      <c r="I24" s="100" t="str">
        <f>IFERROR(IF(INDEX(#REF!,MATCH('Tx-Dx Split'!$D24,#REF!,0))="N/A","N/A",IF($A24="T",INDEX(#REF!,MATCH('Tx-Dx Split'!$D24,#REF!,0))*$G$9*'Tx-Dx Split'!$J$3,IF($A24="D",INDEX(#REF!,MATCH('Tx-Dx Split'!$D24,#REF!,0))*$G$9*'Tx-Dx Split'!$J$4,IF($A24="B",INDEX(#REF!,MATCH('Tx-Dx Split'!$D24,#REF!,0))*$G$9*'Tx-Dx Split'!$J$5,0)))),"N/A")</f>
        <v>N/A</v>
      </c>
      <c r="J24" s="100" t="str">
        <f>IFERROR(IF(INDEX(#REF!,MATCH('Tx-Dx Split'!$D24,#REF!,0))="N/A","N/A",IF($A24="T",INDEX(#REF!,MATCH('Tx-Dx Split'!$D24,#REF!,0))*$G$8*'Tx-Dx Split'!$J$3,IF($A24="D",INDEX(#REF!,MATCH('Tx-Dx Split'!$D24,#REF!,0))*$G$8*'Tx-Dx Split'!$J$4,IF($A24="B",INDEX(#REF!,MATCH('Tx-Dx Split'!$D24,#REF!,0))*$G$8*'Tx-Dx Split'!$J$5,0)))),"N/A")</f>
        <v>N/A</v>
      </c>
      <c r="K24" s="79" t="e">
        <f>IF(OR(H24="N/A",I24="N/A",J24="N/A"),INDEX(#REF!,MATCH('Tx-Dx Split'!D24,#REF!,0)),"Cannot Locate Section Reference")</f>
        <v>#REF!</v>
      </c>
      <c r="L24" s="79" t="s">
        <v>140</v>
      </c>
      <c r="M24" s="90">
        <v>44440</v>
      </c>
      <c r="N24"/>
      <c r="O24" s="92" t="str">
        <f>IFERROR(INDEX(#REF!,MATCH('Tx-Dx Split'!$D24,#REF!,0)),"Cannot Locate Section Reference")</f>
        <v>Cannot Locate Section Reference</v>
      </c>
      <c r="P24" s="92" t="str">
        <f>IFERROR(INDEX(#REF!,MATCH('Tx-Dx Split'!$D24,#REF!,0)),"Cannot Locate Section Reference")</f>
        <v>Cannot Locate Section Reference</v>
      </c>
      <c r="Q24" s="92" t="str">
        <f>IFERROR(INDEX(#REF!,MATCH('Tx-Dx Split'!$D24,#REF!,0)),"Cannot Locate Section Reference")</f>
        <v>Cannot Locate Section Reference</v>
      </c>
    </row>
    <row r="25" spans="1:17" ht="19.5" customHeight="1" x14ac:dyDescent="0.25">
      <c r="B25" s="76"/>
      <c r="G25"/>
      <c r="H25" s="101"/>
      <c r="I25" s="101"/>
      <c r="J25" s="101"/>
      <c r="L25"/>
      <c r="M25" s="81"/>
      <c r="N25"/>
      <c r="Q25" s="91"/>
    </row>
    <row r="26" spans="1:17" ht="19.5" customHeight="1" x14ac:dyDescent="0.25">
      <c r="B26" s="73" t="s">
        <v>141</v>
      </c>
      <c r="G26"/>
      <c r="H26" s="101"/>
      <c r="I26" s="101"/>
      <c r="J26" s="101"/>
      <c r="L26"/>
      <c r="M26" s="81"/>
      <c r="N26"/>
      <c r="Q26" s="91"/>
    </row>
    <row r="27" spans="1:17" ht="19.5" customHeight="1" x14ac:dyDescent="0.25">
      <c r="B27" s="74" t="s">
        <v>142</v>
      </c>
      <c r="G27"/>
      <c r="H27" s="101"/>
      <c r="I27" s="101"/>
      <c r="J27" s="101"/>
      <c r="L27"/>
      <c r="M27" s="81"/>
      <c r="N27"/>
      <c r="Q27" s="91"/>
    </row>
    <row r="28" spans="1:17" ht="19.5" customHeight="1" x14ac:dyDescent="0.25">
      <c r="B28" s="76"/>
      <c r="G28"/>
      <c r="H28" s="101"/>
      <c r="I28" s="101"/>
      <c r="J28" s="101"/>
      <c r="L28"/>
      <c r="M28" s="81"/>
      <c r="N28"/>
      <c r="Q28" s="91"/>
    </row>
    <row r="29" spans="1:17" ht="45.75" customHeight="1" x14ac:dyDescent="0.25">
      <c r="B29" s="77" t="s">
        <v>1</v>
      </c>
      <c r="C29" s="78" t="s">
        <v>2</v>
      </c>
      <c r="D29" s="133" t="s">
        <v>3</v>
      </c>
      <c r="E29" s="134"/>
      <c r="F29" s="78" t="s">
        <v>4</v>
      </c>
      <c r="G29" s="78" t="s">
        <v>5</v>
      </c>
      <c r="H29" s="99" t="s">
        <v>107</v>
      </c>
      <c r="I29" s="99" t="s">
        <v>108</v>
      </c>
      <c r="J29" s="99" t="s">
        <v>109</v>
      </c>
      <c r="K29" s="78" t="s">
        <v>9</v>
      </c>
      <c r="L29" s="78"/>
      <c r="M29" s="78" t="s">
        <v>10</v>
      </c>
      <c r="N29"/>
      <c r="O29" s="92"/>
      <c r="P29" s="92"/>
      <c r="Q29" s="92"/>
    </row>
    <row r="30" spans="1:17" ht="53.25" customHeight="1" x14ac:dyDescent="0.25">
      <c r="A30" t="s">
        <v>12</v>
      </c>
      <c r="B30" s="79" t="s">
        <v>143</v>
      </c>
      <c r="C30" s="79" t="s">
        <v>144</v>
      </c>
      <c r="D30" s="79" t="s">
        <v>145</v>
      </c>
      <c r="E30" s="79"/>
      <c r="F30" s="79" t="s">
        <v>146</v>
      </c>
      <c r="G30" s="79" t="s">
        <v>147</v>
      </c>
      <c r="H30" s="100" t="str">
        <f>IFERROR(IF(INDEX(#REF!,MATCH('Tx-Dx Split'!$D30,#REF!,0))="N/A","N/A",IF($A30="T",INDEX(#REF!,MATCH('Tx-Dx Split'!$D30,#REF!,0))*$G$7*'Tx-Dx Split'!$J$3,IF($A30="D",INDEX(#REF!,MATCH('Tx-Dx Split'!$D30,#REF!,0))*$G$7*'Tx-Dx Split'!$J$4,IF($A30="B",INDEX(#REF!,MATCH('Tx-Dx Split'!$D30,#REF!,0))*$G$7*'Tx-Dx Split'!$J$5,0)))),"N/A")</f>
        <v>N/A</v>
      </c>
      <c r="I30" s="100" t="str">
        <f>IFERROR(IF(INDEX(#REF!,MATCH('Tx-Dx Split'!$D30,#REF!,0))="N/A","N/A",IF($A30="T",INDEX(#REF!,MATCH('Tx-Dx Split'!$D30,#REF!,0))*$G$9*'Tx-Dx Split'!$J$3,IF($A30="D",INDEX(#REF!,MATCH('Tx-Dx Split'!$D30,#REF!,0))*$G$9*'Tx-Dx Split'!$J$4,IF($A30="B",INDEX(#REF!,MATCH('Tx-Dx Split'!$D30,#REF!,0))*$G$9*'Tx-Dx Split'!$J$5,0)))),"N/A")</f>
        <v>N/A</v>
      </c>
      <c r="J30" s="100" t="str">
        <f>IFERROR(IF(INDEX(#REF!,MATCH('Tx-Dx Split'!$D30,#REF!,0))="N/A","N/A",IF($A30="T",INDEX(#REF!,MATCH('Tx-Dx Split'!$D30,#REF!,0))*$G$8*'Tx-Dx Split'!$J$3,IF($A30="D",INDEX(#REF!,MATCH('Tx-Dx Split'!$D30,#REF!,0))*$G$8*'Tx-Dx Split'!$J$4,IF($A30="B",INDEX(#REF!,MATCH('Tx-Dx Split'!$D30,#REF!,0))*$G$8*'Tx-Dx Split'!$J$5,0)))),"N/A")</f>
        <v>N/A</v>
      </c>
      <c r="K30" s="79" t="e">
        <f>IF(OR(H30="N/A",I30="N/A",J30="N/A"),INDEX(#REF!,MATCH('Tx-Dx Split'!D30,#REF!,0)),"Cannot Locate Section Reference")</f>
        <v>#REF!</v>
      </c>
      <c r="L30" s="79" t="s">
        <v>148</v>
      </c>
      <c r="M30" s="90">
        <v>44561</v>
      </c>
      <c r="N30"/>
      <c r="O30" s="92" t="str">
        <f>IFERROR(INDEX(#REF!,MATCH('Tx-Dx Split'!$D30,#REF!,0)),"Cannot Locate Section Reference")</f>
        <v>Cannot Locate Section Reference</v>
      </c>
      <c r="P30" s="92" t="str">
        <f>IFERROR(INDEX(#REF!,MATCH('Tx-Dx Split'!$D30,#REF!,0)),"Cannot Locate Section Reference")</f>
        <v>Cannot Locate Section Reference</v>
      </c>
      <c r="Q30" s="92" t="str">
        <f>IFERROR(INDEX(#REF!,MATCH('Tx-Dx Split'!$D30,#REF!,0)),"Cannot Locate Section Reference")</f>
        <v>Cannot Locate Section Reference</v>
      </c>
    </row>
    <row r="31" spans="1:17" ht="53.25" customHeight="1" x14ac:dyDescent="0.25">
      <c r="A31" t="s">
        <v>12</v>
      </c>
      <c r="B31" s="79" t="s">
        <v>143</v>
      </c>
      <c r="C31" s="79" t="s">
        <v>149</v>
      </c>
      <c r="D31" s="79" t="s">
        <v>145</v>
      </c>
      <c r="E31" s="79"/>
      <c r="F31" s="79" t="s">
        <v>150</v>
      </c>
      <c r="G31" s="79" t="s">
        <v>151</v>
      </c>
      <c r="H31" s="100" t="str">
        <f>IFERROR(IF(INDEX(#REF!,MATCH('Tx-Dx Split'!$D31,#REF!,0))="N/A","N/A",IF($A31="T",INDEX(#REF!,MATCH('Tx-Dx Split'!$D31,#REF!,0))*$G$7*'Tx-Dx Split'!$J$3,IF($A31="D",INDEX(#REF!,MATCH('Tx-Dx Split'!$D31,#REF!,0))*$G$7*'Tx-Dx Split'!$J$4,IF($A31="B",INDEX(#REF!,MATCH('Tx-Dx Split'!$D31,#REF!,0))*$G$7*'Tx-Dx Split'!$J$5,0)))),"N/A")</f>
        <v>N/A</v>
      </c>
      <c r="I31" s="100" t="str">
        <f>IFERROR(IF(INDEX(#REF!,MATCH('Tx-Dx Split'!$D31,#REF!,0))="N/A","N/A",IF($A31="T",INDEX(#REF!,MATCH('Tx-Dx Split'!$D31,#REF!,0))*$G$9*'Tx-Dx Split'!$J$3,IF($A31="D",INDEX(#REF!,MATCH('Tx-Dx Split'!$D31,#REF!,0))*$G$9*'Tx-Dx Split'!$J$4,IF($A31="B",INDEX(#REF!,MATCH('Tx-Dx Split'!$D31,#REF!,0))*$G$9*'Tx-Dx Split'!$J$5,0)))),"N/A")</f>
        <v>N/A</v>
      </c>
      <c r="J31" s="100" t="str">
        <f>IFERROR(IF(INDEX(#REF!,MATCH('Tx-Dx Split'!$D31,#REF!,0))="N/A","N/A",IF($A31="T",INDEX(#REF!,MATCH('Tx-Dx Split'!$D31,#REF!,0))*$G$8*'Tx-Dx Split'!$J$3,IF($A31="D",INDEX(#REF!,MATCH('Tx-Dx Split'!$D31,#REF!,0))*$G$8*'Tx-Dx Split'!$J$4,IF($A31="B",INDEX(#REF!,MATCH('Tx-Dx Split'!$D31,#REF!,0))*$G$8*'Tx-Dx Split'!$J$5,0)))),"N/A")</f>
        <v>N/A</v>
      </c>
      <c r="K31" s="79" t="e">
        <f>IF(OR(H31="N/A",I31="N/A",J31="N/A"),INDEX(#REF!,MATCH('Tx-Dx Split'!D31,#REF!,0)),"Cannot Locate Section Reference")</f>
        <v>#REF!</v>
      </c>
      <c r="L31" s="79" t="s">
        <v>148</v>
      </c>
      <c r="M31" s="90">
        <v>44561</v>
      </c>
      <c r="N31"/>
      <c r="O31" s="92" t="str">
        <f>IFERROR(INDEX(#REF!,MATCH('Tx-Dx Split'!$D31,#REF!,0)),"Cannot Locate Section Reference")</f>
        <v>Cannot Locate Section Reference</v>
      </c>
      <c r="P31" s="92" t="str">
        <f>IFERROR(INDEX(#REF!,MATCH('Tx-Dx Split'!$D31,#REF!,0)),"Cannot Locate Section Reference")</f>
        <v>Cannot Locate Section Reference</v>
      </c>
      <c r="Q31" s="92" t="str">
        <f>IFERROR(INDEX(#REF!,MATCH('Tx-Dx Split'!$D31,#REF!,0)),"Cannot Locate Section Reference")</f>
        <v>Cannot Locate Section Reference</v>
      </c>
    </row>
    <row r="32" spans="1:17" ht="53.25" customHeight="1" x14ac:dyDescent="0.25">
      <c r="A32" t="s">
        <v>12</v>
      </c>
      <c r="B32" s="79" t="s">
        <v>143</v>
      </c>
      <c r="C32" s="79" t="s">
        <v>152</v>
      </c>
      <c r="D32" s="79" t="s">
        <v>153</v>
      </c>
      <c r="E32" s="79"/>
      <c r="F32" s="79" t="s">
        <v>154</v>
      </c>
      <c r="G32" s="79" t="s">
        <v>155</v>
      </c>
      <c r="H32" s="100" t="str">
        <f>IFERROR(IF(INDEX(#REF!,MATCH('Tx-Dx Split'!$D32,#REF!,0))="N/A","N/A",IF($A32="T",INDEX(#REF!,MATCH('Tx-Dx Split'!$D32,#REF!,0))*$G$7*'Tx-Dx Split'!$J$3,IF($A32="D",INDEX(#REF!,MATCH('Tx-Dx Split'!$D32,#REF!,0))*$G$7*'Tx-Dx Split'!$J$4,IF($A32="B",INDEX(#REF!,MATCH('Tx-Dx Split'!$D32,#REF!,0))*$G$7*'Tx-Dx Split'!$J$5,0)))),"N/A")</f>
        <v>N/A</v>
      </c>
      <c r="I32" s="100" t="str">
        <f>IFERROR(IF(INDEX(#REF!,MATCH('Tx-Dx Split'!$D32,#REF!,0))="N/A","N/A",IF($A32="T",INDEX(#REF!,MATCH('Tx-Dx Split'!$D32,#REF!,0))*$G$9*'Tx-Dx Split'!$J$3,IF($A32="D",INDEX(#REF!,MATCH('Tx-Dx Split'!$D32,#REF!,0))*$G$9*'Tx-Dx Split'!$J$4,IF($A32="B",INDEX(#REF!,MATCH('Tx-Dx Split'!$D32,#REF!,0))*$G$9*'Tx-Dx Split'!$J$5,0)))),"N/A")</f>
        <v>N/A</v>
      </c>
      <c r="J32" s="100" t="str">
        <f>IFERROR(IF(INDEX(#REF!,MATCH('Tx-Dx Split'!$D32,#REF!,0))="N/A","N/A",IF($A32="T",INDEX(#REF!,MATCH('Tx-Dx Split'!$D32,#REF!,0))*$G$8*'Tx-Dx Split'!$J$3,IF($A32="D",INDEX(#REF!,MATCH('Tx-Dx Split'!$D32,#REF!,0))*$G$8*'Tx-Dx Split'!$J$4,IF($A32="B",INDEX(#REF!,MATCH('Tx-Dx Split'!$D32,#REF!,0))*$G$8*'Tx-Dx Split'!$J$5,0)))),"N/A")</f>
        <v>N/A</v>
      </c>
      <c r="K32" s="79" t="e">
        <f>IF(OR(H32="N/A",I32="N/A",J32="N/A"),INDEX(#REF!,MATCH('Tx-Dx Split'!D32,#REF!,0)),"Cannot Locate Section Reference")</f>
        <v>#REF!</v>
      </c>
      <c r="L32" s="79" t="s">
        <v>148</v>
      </c>
      <c r="M32" s="90">
        <v>44561</v>
      </c>
      <c r="N32"/>
      <c r="O32" s="92" t="str">
        <f>IFERROR(INDEX(#REF!,MATCH('Tx-Dx Split'!$D32,#REF!,0)),"Cannot Locate Section Reference")</f>
        <v>Cannot Locate Section Reference</v>
      </c>
      <c r="P32" s="92" t="str">
        <f>IFERROR(INDEX(#REF!,MATCH('Tx-Dx Split'!$D32,#REF!,0)),"Cannot Locate Section Reference")</f>
        <v>Cannot Locate Section Reference</v>
      </c>
      <c r="Q32" s="92" t="str">
        <f>IFERROR(INDEX(#REF!,MATCH('Tx-Dx Split'!$D32,#REF!,0)),"Cannot Locate Section Reference")</f>
        <v>Cannot Locate Section Reference</v>
      </c>
    </row>
    <row r="33" spans="1:17" ht="53.25" customHeight="1" x14ac:dyDescent="0.25">
      <c r="A33" t="s">
        <v>138</v>
      </c>
      <c r="B33" s="79" t="s">
        <v>143</v>
      </c>
      <c r="C33" s="79" t="s">
        <v>156</v>
      </c>
      <c r="D33" s="79" t="s">
        <v>157</v>
      </c>
      <c r="E33" s="79" t="s">
        <v>158</v>
      </c>
      <c r="F33" s="79" t="s">
        <v>159</v>
      </c>
      <c r="G33" s="79" t="s">
        <v>160</v>
      </c>
      <c r="H33" s="100" t="str">
        <f>IFERROR(IF(INDEX(#REF!,MATCH('Tx-Dx Split'!$D33,#REF!,0))="N/A","N/A",IF($A33="T",INDEX(#REF!,MATCH('Tx-Dx Split'!$D33,#REF!,0))*$G$7*'Tx-Dx Split'!$J$3,IF($A33="D",INDEX(#REF!,MATCH('Tx-Dx Split'!$D33,#REF!,0))*$G$7*'Tx-Dx Split'!$J$4,IF($A33="B",INDEX(#REF!,MATCH('Tx-Dx Split'!$D33,#REF!,0))*$G$7*'Tx-Dx Split'!$J$5,0)))),"N/A")</f>
        <v>N/A</v>
      </c>
      <c r="I33" s="100" t="str">
        <f>IFERROR(IF(INDEX(#REF!,MATCH('Tx-Dx Split'!$D33,#REF!,0))="N/A","N/A",IF($A33="T",INDEX(#REF!,MATCH('Tx-Dx Split'!$D33,#REF!,0))*$G$9*'Tx-Dx Split'!$J$3,IF($A33="D",INDEX(#REF!,MATCH('Tx-Dx Split'!$D33,#REF!,0))*$G$9*'Tx-Dx Split'!$J$4,IF($A33="B",INDEX(#REF!,MATCH('Tx-Dx Split'!$D33,#REF!,0))*$G$9*'Tx-Dx Split'!$J$5,0)))),"N/A")</f>
        <v>N/A</v>
      </c>
      <c r="J33" s="100" t="str">
        <f>IFERROR(IF(INDEX(#REF!,MATCH('Tx-Dx Split'!$D33,#REF!,0))="N/A","N/A",IF($A33="T",INDEX(#REF!,MATCH('Tx-Dx Split'!$D33,#REF!,0))*$G$8*'Tx-Dx Split'!$J$3,IF($A33="D",INDEX(#REF!,MATCH('Tx-Dx Split'!$D33,#REF!,0))*$G$8*'Tx-Dx Split'!$J$4,IF($A33="B",INDEX(#REF!,MATCH('Tx-Dx Split'!$D33,#REF!,0))*$G$8*'Tx-Dx Split'!$J$5,0)))),"N/A")</f>
        <v>N/A</v>
      </c>
      <c r="K33" s="79" t="e">
        <f>IF(OR(H33="N/A",I33="N/A",J33="N/A"),INDEX(#REF!,MATCH('Tx-Dx Split'!D33,#REF!,0)),"Cannot Locate Section Reference")</f>
        <v>#REF!</v>
      </c>
      <c r="L33" s="79" t="s">
        <v>148</v>
      </c>
      <c r="M33" s="90">
        <v>44561</v>
      </c>
      <c r="N33"/>
      <c r="O33" s="92" t="str">
        <f>IFERROR(INDEX(#REF!,MATCH('Tx-Dx Split'!$D33,#REF!,0)),"Cannot Locate Section Reference")</f>
        <v>Cannot Locate Section Reference</v>
      </c>
      <c r="P33" s="92" t="str">
        <f>IFERROR(INDEX(#REF!,MATCH('Tx-Dx Split'!$D33,#REF!,0)),"Cannot Locate Section Reference")</f>
        <v>Cannot Locate Section Reference</v>
      </c>
      <c r="Q33" s="92" t="str">
        <f>IFERROR(INDEX(#REF!,MATCH('Tx-Dx Split'!$D33,#REF!,0)),"Cannot Locate Section Reference")</f>
        <v>Cannot Locate Section Reference</v>
      </c>
    </row>
    <row r="34" spans="1:17" ht="53.25" customHeight="1" x14ac:dyDescent="0.25">
      <c r="A34" t="s">
        <v>161</v>
      </c>
      <c r="B34" s="79" t="s">
        <v>143</v>
      </c>
      <c r="C34" s="79" t="s">
        <v>162</v>
      </c>
      <c r="D34" s="79" t="s">
        <v>157</v>
      </c>
      <c r="E34" s="79" t="s">
        <v>163</v>
      </c>
      <c r="F34" s="79" t="s">
        <v>164</v>
      </c>
      <c r="G34" s="79" t="s">
        <v>165</v>
      </c>
      <c r="H34" s="100" t="str">
        <f>IFERROR(IF(INDEX(#REF!,MATCH('Tx-Dx Split'!$D34,#REF!,0))="N/A","N/A",IF($A34="T",INDEX(#REF!,MATCH('Tx-Dx Split'!$D34,#REF!,0))*$G$7*'Tx-Dx Split'!$J$3,IF($A34="D",INDEX(#REF!,MATCH('Tx-Dx Split'!$D34,#REF!,0))*$G$7*'Tx-Dx Split'!$J$4,IF($A34="B",INDEX(#REF!,MATCH('Tx-Dx Split'!$D34,#REF!,0))*$G$7*'Tx-Dx Split'!$J$5,0)))),"N/A")</f>
        <v>N/A</v>
      </c>
      <c r="I34" s="100" t="str">
        <f>IFERROR(IF(INDEX(#REF!,MATCH('Tx-Dx Split'!$D34,#REF!,0))="N/A","N/A",IF($A34="T",INDEX(#REF!,MATCH('Tx-Dx Split'!$D34,#REF!,0))*$G$9*'Tx-Dx Split'!$J$3,IF($A34="D",INDEX(#REF!,MATCH('Tx-Dx Split'!$D34,#REF!,0))*$G$9*'Tx-Dx Split'!$J$4,IF($A34="B",INDEX(#REF!,MATCH('Tx-Dx Split'!$D34,#REF!,0))*$G$9*'Tx-Dx Split'!$J$5,0)))),"N/A")</f>
        <v>N/A</v>
      </c>
      <c r="J34" s="100" t="str">
        <f>IFERROR(IF(INDEX(#REF!,MATCH('Tx-Dx Split'!$D34,#REF!,0))="N/A","N/A",IF($A34="T",INDEX(#REF!,MATCH('Tx-Dx Split'!$D34,#REF!,0))*$G$8*'Tx-Dx Split'!$J$3,IF($A34="D",INDEX(#REF!,MATCH('Tx-Dx Split'!$D34,#REF!,0))*$G$8*'Tx-Dx Split'!$J$4,IF($A34="B",INDEX(#REF!,MATCH('Tx-Dx Split'!$D34,#REF!,0))*$G$8*'Tx-Dx Split'!$J$5,0)))),"N/A")</f>
        <v>N/A</v>
      </c>
      <c r="K34" s="79" t="e">
        <f>IF(OR(H34="N/A",I34="N/A",J34="N/A"),INDEX(#REF!,MATCH('Tx-Dx Split'!D34,#REF!,0)),"Cannot Locate Section Reference")</f>
        <v>#REF!</v>
      </c>
      <c r="L34" s="79" t="s">
        <v>148</v>
      </c>
      <c r="M34" s="90">
        <v>44561</v>
      </c>
      <c r="N34"/>
      <c r="O34" s="92" t="str">
        <f>IFERROR(INDEX(#REF!,MATCH('Tx-Dx Split'!$D34,#REF!,0)),"Cannot Locate Section Reference")</f>
        <v>Cannot Locate Section Reference</v>
      </c>
      <c r="P34" s="92" t="str">
        <f>IFERROR(INDEX(#REF!,MATCH('Tx-Dx Split'!$D34,#REF!,0)),"Cannot Locate Section Reference")</f>
        <v>Cannot Locate Section Reference</v>
      </c>
      <c r="Q34" s="92" t="str">
        <f>IFERROR(INDEX(#REF!,MATCH('Tx-Dx Split'!$D34,#REF!,0)),"Cannot Locate Section Reference")</f>
        <v>Cannot Locate Section Reference</v>
      </c>
    </row>
    <row r="35" spans="1:17" ht="53.25" customHeight="1" x14ac:dyDescent="0.25">
      <c r="A35" t="s">
        <v>12</v>
      </c>
      <c r="B35" s="79" t="s">
        <v>143</v>
      </c>
      <c r="C35" s="79" t="s">
        <v>166</v>
      </c>
      <c r="D35" s="79" t="s">
        <v>158</v>
      </c>
      <c r="E35" s="79" t="s">
        <v>167</v>
      </c>
      <c r="F35" s="79" t="s">
        <v>168</v>
      </c>
      <c r="G35" s="79" t="s">
        <v>169</v>
      </c>
      <c r="H35" s="100" t="str">
        <f>IFERROR(IF(INDEX(#REF!,MATCH('Tx-Dx Split'!$D35,#REF!,0))="N/A","N/A",IF($A35="T",INDEX(#REF!,MATCH('Tx-Dx Split'!$D35,#REF!,0))*$G$7*'Tx-Dx Split'!$J$3,IF($A35="D",INDEX(#REF!,MATCH('Tx-Dx Split'!$D35,#REF!,0))*$G$7*'Tx-Dx Split'!$J$4,IF($A35="B",INDEX(#REF!,MATCH('Tx-Dx Split'!$D35,#REF!,0))*$G$7*'Tx-Dx Split'!$J$5,0)))),"N/A")</f>
        <v>N/A</v>
      </c>
      <c r="I35" s="100" t="str">
        <f>IFERROR(IF(INDEX(#REF!,MATCH('Tx-Dx Split'!$D35,#REF!,0))="N/A","N/A",IF($A35="T",INDEX(#REF!,MATCH('Tx-Dx Split'!$D35,#REF!,0))*$G$9*'Tx-Dx Split'!$J$3,IF($A35="D",INDEX(#REF!,MATCH('Tx-Dx Split'!$D35,#REF!,0))*$G$9*'Tx-Dx Split'!$J$4,IF($A35="B",INDEX(#REF!,MATCH('Tx-Dx Split'!$D35,#REF!,0))*$G$9*'Tx-Dx Split'!$J$5,0)))),"N/A")</f>
        <v>N/A</v>
      </c>
      <c r="J35" s="100" t="str">
        <f>IFERROR(IF(INDEX(#REF!,MATCH('Tx-Dx Split'!$D35,#REF!,0))="N/A","N/A",IF($A35="T",INDEX(#REF!,MATCH('Tx-Dx Split'!$D35,#REF!,0))*$G$8*'Tx-Dx Split'!$J$3,IF($A35="D",INDEX(#REF!,MATCH('Tx-Dx Split'!$D35,#REF!,0))*$G$8*'Tx-Dx Split'!$J$4,IF($A35="B",INDEX(#REF!,MATCH('Tx-Dx Split'!$D35,#REF!,0))*$G$8*'Tx-Dx Split'!$J$5,0)))),"N/A")</f>
        <v>N/A</v>
      </c>
      <c r="K35" s="79" t="e">
        <f>IF(OR(H35="N/A",I35="N/A",J35="N/A"),INDEX(#REF!,MATCH('Tx-Dx Split'!D35,#REF!,0)),"Cannot Locate Section Reference")</f>
        <v>#REF!</v>
      </c>
      <c r="L35" s="79" t="s">
        <v>148</v>
      </c>
      <c r="M35" s="90">
        <v>44469</v>
      </c>
      <c r="N35"/>
      <c r="O35" s="92" t="str">
        <f>IFERROR(INDEX(#REF!,MATCH('Tx-Dx Split'!$D35,#REF!,0)),"Cannot Locate Section Reference")</f>
        <v>Cannot Locate Section Reference</v>
      </c>
      <c r="P35" s="92" t="str">
        <f>IFERROR(INDEX(#REF!,MATCH('Tx-Dx Split'!$D35,#REF!,0)),"Cannot Locate Section Reference")</f>
        <v>Cannot Locate Section Reference</v>
      </c>
      <c r="Q35" s="92" t="str">
        <f>IFERROR(INDEX(#REF!,MATCH('Tx-Dx Split'!$D35,#REF!,0)),"Cannot Locate Section Reference")</f>
        <v>Cannot Locate Section Reference</v>
      </c>
    </row>
    <row r="36" spans="1:17" ht="53.25" customHeight="1" x14ac:dyDescent="0.25">
      <c r="A36" t="s">
        <v>12</v>
      </c>
      <c r="B36" s="79" t="s">
        <v>111</v>
      </c>
      <c r="C36" s="79" t="s">
        <v>170</v>
      </c>
      <c r="D36" s="79" t="s">
        <v>171</v>
      </c>
      <c r="E36" s="79"/>
      <c r="F36" s="79" t="s">
        <v>172</v>
      </c>
      <c r="G36" s="79" t="s">
        <v>173</v>
      </c>
      <c r="H36" s="100" t="str">
        <f>IFERROR(IF(INDEX(#REF!,MATCH('Tx-Dx Split'!$D36,#REF!,0))="N/A","N/A",IF($A36="T",INDEX(#REF!,MATCH('Tx-Dx Split'!$D36,#REF!,0))*$G$7*'Tx-Dx Split'!$J$3,IF($A36="D",INDEX(#REF!,MATCH('Tx-Dx Split'!$D36,#REF!,0))*$G$7*'Tx-Dx Split'!$J$4,IF($A36="B",INDEX(#REF!,MATCH('Tx-Dx Split'!$D36,#REF!,0))*$G$7*'Tx-Dx Split'!$J$5,0)))),"N/A")</f>
        <v>N/A</v>
      </c>
      <c r="I36" s="100" t="str">
        <f>IFERROR(IF(INDEX(#REF!,MATCH('Tx-Dx Split'!$D36,#REF!,0))="N/A","N/A",IF($A36="T",INDEX(#REF!,MATCH('Tx-Dx Split'!$D36,#REF!,0))*$G$9*'Tx-Dx Split'!$J$3,IF($A36="D",INDEX(#REF!,MATCH('Tx-Dx Split'!$D36,#REF!,0))*$G$9*'Tx-Dx Split'!$J$4,IF($A36="B",INDEX(#REF!,MATCH('Tx-Dx Split'!$D36,#REF!,0))*$G$9*'Tx-Dx Split'!$J$5,0)))),"N/A")</f>
        <v>N/A</v>
      </c>
      <c r="J36" s="100" t="str">
        <f>IFERROR(IF(INDEX(#REF!,MATCH('Tx-Dx Split'!$D36,#REF!,0))="N/A","N/A",IF($A36="T",INDEX(#REF!,MATCH('Tx-Dx Split'!$D36,#REF!,0))*$G$8*'Tx-Dx Split'!$J$3,IF($A36="D",INDEX(#REF!,MATCH('Tx-Dx Split'!$D36,#REF!,0))*$G$8*'Tx-Dx Split'!$J$4,IF($A36="B",INDEX(#REF!,MATCH('Tx-Dx Split'!$D36,#REF!,0))*$G$8*'Tx-Dx Split'!$J$5,0)))),"N/A")</f>
        <v>N/A</v>
      </c>
      <c r="K36" s="79" t="e">
        <f>IF(OR(H36="N/A",I36="N/A",J36="N/A"),INDEX(#REF!,MATCH('Tx-Dx Split'!D36,#REF!,0)),"Cannot Locate Section Reference")</f>
        <v>#REF!</v>
      </c>
      <c r="L36" s="79" t="s">
        <v>148</v>
      </c>
      <c r="M36" s="90">
        <v>44561</v>
      </c>
      <c r="N36"/>
      <c r="O36" s="92" t="str">
        <f>IFERROR(INDEX(#REF!,MATCH('Tx-Dx Split'!$D36,#REF!,0)),"Cannot Locate Section Reference")</f>
        <v>Cannot Locate Section Reference</v>
      </c>
      <c r="P36" s="92" t="str">
        <f>IFERROR(INDEX(#REF!,MATCH('Tx-Dx Split'!$D36,#REF!,0)),"Cannot Locate Section Reference")</f>
        <v>Cannot Locate Section Reference</v>
      </c>
      <c r="Q36" s="92" t="str">
        <f>IFERROR(INDEX(#REF!,MATCH('Tx-Dx Split'!$D36,#REF!,0)),"Cannot Locate Section Reference")</f>
        <v>Cannot Locate Section Reference</v>
      </c>
    </row>
    <row r="37" spans="1:17" ht="21.75" customHeight="1" x14ac:dyDescent="0.25">
      <c r="B37" s="75"/>
      <c r="G37"/>
      <c r="H37" s="101"/>
      <c r="I37" s="101"/>
      <c r="J37" s="101"/>
      <c r="L37"/>
      <c r="M37" s="81"/>
      <c r="N37"/>
      <c r="Q37" s="91"/>
    </row>
    <row r="38" spans="1:17" ht="21.75" customHeight="1" x14ac:dyDescent="0.25">
      <c r="B38" s="74" t="s">
        <v>174</v>
      </c>
      <c r="G38"/>
      <c r="H38" s="101"/>
      <c r="I38" s="101"/>
      <c r="J38" s="101"/>
      <c r="L38"/>
      <c r="M38" s="81"/>
      <c r="N38"/>
      <c r="Q38" s="91"/>
    </row>
    <row r="39" spans="1:17" ht="21.75" customHeight="1" x14ac:dyDescent="0.25">
      <c r="B39" s="76"/>
      <c r="G39"/>
      <c r="H39" s="101"/>
      <c r="I39" s="101"/>
      <c r="J39" s="101"/>
      <c r="L39"/>
      <c r="M39" s="81"/>
      <c r="N39"/>
      <c r="Q39" s="91"/>
    </row>
    <row r="40" spans="1:17" ht="45.75" customHeight="1" x14ac:dyDescent="0.25">
      <c r="B40" s="77" t="s">
        <v>1</v>
      </c>
      <c r="C40" s="78" t="s">
        <v>2</v>
      </c>
      <c r="D40" s="133" t="s">
        <v>3</v>
      </c>
      <c r="E40" s="134"/>
      <c r="F40" s="78" t="s">
        <v>4</v>
      </c>
      <c r="G40" s="78" t="s">
        <v>5</v>
      </c>
      <c r="H40" s="99" t="s">
        <v>107</v>
      </c>
      <c r="I40" s="99" t="s">
        <v>108</v>
      </c>
      <c r="J40" s="99" t="s">
        <v>109</v>
      </c>
      <c r="K40" s="78" t="s">
        <v>9</v>
      </c>
      <c r="L40" s="78"/>
      <c r="M40" s="78" t="s">
        <v>10</v>
      </c>
      <c r="N40"/>
      <c r="O40" s="92"/>
      <c r="P40" s="92"/>
      <c r="Q40" s="92"/>
    </row>
    <row r="41" spans="1:17" ht="53.25" customHeight="1" x14ac:dyDescent="0.25">
      <c r="B41" s="79" t="s">
        <v>111</v>
      </c>
      <c r="C41" s="79" t="s">
        <v>175</v>
      </c>
      <c r="D41" s="79" t="s">
        <v>176</v>
      </c>
      <c r="E41" s="79"/>
      <c r="F41" s="79" t="s">
        <v>177</v>
      </c>
      <c r="G41" s="79" t="s">
        <v>178</v>
      </c>
      <c r="H41" s="100" t="str">
        <f>IFERROR(IF(INDEX(#REF!,MATCH('Tx-Dx Split'!$D41,#REF!,0))="N/A","N/A",IF($A41="T",INDEX(#REF!,MATCH('Tx-Dx Split'!$D41,#REF!,0))*$G$7*'Tx-Dx Split'!$J$3,IF($A41="D",INDEX(#REF!,MATCH('Tx-Dx Split'!$D41,#REF!,0))*$G$7*'Tx-Dx Split'!$J$4,IF($A41="B",INDEX(#REF!,MATCH('Tx-Dx Split'!$D41,#REF!,0))*$G$7*'Tx-Dx Split'!$J$5,0)))),"N/A")</f>
        <v>N/A</v>
      </c>
      <c r="I41" s="100" t="str">
        <f>IFERROR(IF(INDEX(#REF!,MATCH('Tx-Dx Split'!$D41,#REF!,0))="N/A","N/A",IF($A41="T",INDEX(#REF!,MATCH('Tx-Dx Split'!$D41,#REF!,0))*$G$9*'Tx-Dx Split'!$J$3,IF($A41="D",INDEX(#REF!,MATCH('Tx-Dx Split'!$D41,#REF!,0))*$G$9*'Tx-Dx Split'!$J$4,IF($A41="B",INDEX(#REF!,MATCH('Tx-Dx Split'!$D41,#REF!,0))*$G$9*'Tx-Dx Split'!$J$5,0)))),"N/A")</f>
        <v>N/A</v>
      </c>
      <c r="J41" s="100" t="str">
        <f>IFERROR(IF(INDEX(#REF!,MATCH('Tx-Dx Split'!$D41,#REF!,0))="N/A","N/A",IF($A41="T",INDEX(#REF!,MATCH('Tx-Dx Split'!$D41,#REF!,0))*$G$8*'Tx-Dx Split'!$J$3,IF($A41="D",INDEX(#REF!,MATCH('Tx-Dx Split'!$D41,#REF!,0))*$G$8*'Tx-Dx Split'!$J$4,IF($A41="B",INDEX(#REF!,MATCH('Tx-Dx Split'!$D41,#REF!,0))*$G$8*'Tx-Dx Split'!$J$5,0)))),"N/A")</f>
        <v>N/A</v>
      </c>
      <c r="K41" s="79" t="e">
        <f>IF(OR(H41="N/A",I41="N/A",J41="N/A"),INDEX(#REF!,MATCH('Tx-Dx Split'!D41,#REF!,0)),"Cannot Locate Section Reference")</f>
        <v>#REF!</v>
      </c>
      <c r="L41" s="79" t="s">
        <v>179</v>
      </c>
      <c r="M41" s="90">
        <v>44561</v>
      </c>
      <c r="N41"/>
      <c r="O41" s="92" t="str">
        <f>IFERROR(INDEX(#REF!,MATCH('Tx-Dx Split'!$D41,#REF!,0)),"Cannot Locate Section Reference")</f>
        <v>Cannot Locate Section Reference</v>
      </c>
      <c r="P41" s="92" t="str">
        <f>IFERROR(INDEX(#REF!,MATCH('Tx-Dx Split'!$D41,#REF!,0)),"Cannot Locate Section Reference")</f>
        <v>Cannot Locate Section Reference</v>
      </c>
      <c r="Q41" s="92" t="str">
        <f>IFERROR(INDEX(#REF!,MATCH('Tx-Dx Split'!$D41,#REF!,0)),"Cannot Locate Section Reference")</f>
        <v>Cannot Locate Section Reference</v>
      </c>
    </row>
    <row r="42" spans="1:17" ht="53.25" customHeight="1" x14ac:dyDescent="0.25">
      <c r="B42" s="79" t="s">
        <v>111</v>
      </c>
      <c r="C42" s="79" t="s">
        <v>180</v>
      </c>
      <c r="D42" s="79" t="s">
        <v>176</v>
      </c>
      <c r="E42" s="79"/>
      <c r="F42" s="79" t="s">
        <v>181</v>
      </c>
      <c r="G42" s="79" t="s">
        <v>182</v>
      </c>
      <c r="H42" s="100" t="str">
        <f>IFERROR(IF(INDEX(#REF!,MATCH('Tx-Dx Split'!$D42,#REF!,0))="N/A","N/A",IF($A42="T",INDEX(#REF!,MATCH('Tx-Dx Split'!$D42,#REF!,0))*$G$7*'Tx-Dx Split'!$J$3,IF($A42="D",INDEX(#REF!,MATCH('Tx-Dx Split'!$D42,#REF!,0))*$G$7*'Tx-Dx Split'!$J$4,IF($A42="B",INDEX(#REF!,MATCH('Tx-Dx Split'!$D42,#REF!,0))*$G$7*'Tx-Dx Split'!$J$5,0)))),"N/A")</f>
        <v>N/A</v>
      </c>
      <c r="I42" s="100" t="str">
        <f>IFERROR(IF(INDEX(#REF!,MATCH('Tx-Dx Split'!$D42,#REF!,0))="N/A","N/A",IF($A42="T",INDEX(#REF!,MATCH('Tx-Dx Split'!$D42,#REF!,0))*$G$9*'Tx-Dx Split'!$J$3,IF($A42="D",INDEX(#REF!,MATCH('Tx-Dx Split'!$D42,#REF!,0))*$G$9*'Tx-Dx Split'!$J$4,IF($A42="B",INDEX(#REF!,MATCH('Tx-Dx Split'!$D42,#REF!,0))*$G$9*'Tx-Dx Split'!$J$5,0)))),"N/A")</f>
        <v>N/A</v>
      </c>
      <c r="J42" s="100" t="str">
        <f>IFERROR(IF(INDEX(#REF!,MATCH('Tx-Dx Split'!$D42,#REF!,0))="N/A","N/A",IF($A42="T",INDEX(#REF!,MATCH('Tx-Dx Split'!$D42,#REF!,0))*$G$8*'Tx-Dx Split'!$J$3,IF($A42="D",INDEX(#REF!,MATCH('Tx-Dx Split'!$D42,#REF!,0))*$G$8*'Tx-Dx Split'!$J$4,IF($A42="B",INDEX(#REF!,MATCH('Tx-Dx Split'!$D42,#REF!,0))*$G$8*'Tx-Dx Split'!$J$5,0)))),"N/A")</f>
        <v>N/A</v>
      </c>
      <c r="K42" s="79" t="e">
        <f>IF(OR(H42="N/A",I42="N/A",J42="N/A"),INDEX(#REF!,MATCH('Tx-Dx Split'!D42,#REF!,0)),"Cannot Locate Section Reference")</f>
        <v>#REF!</v>
      </c>
      <c r="L42" s="79" t="s">
        <v>179</v>
      </c>
      <c r="M42" s="90">
        <v>44561</v>
      </c>
      <c r="N42"/>
      <c r="O42" s="92" t="str">
        <f>IFERROR(INDEX(#REF!,MATCH('Tx-Dx Split'!$D42,#REF!,0)),"Cannot Locate Section Reference")</f>
        <v>Cannot Locate Section Reference</v>
      </c>
      <c r="P42" s="92" t="str">
        <f>IFERROR(INDEX(#REF!,MATCH('Tx-Dx Split'!$D42,#REF!,0)),"Cannot Locate Section Reference")</f>
        <v>Cannot Locate Section Reference</v>
      </c>
      <c r="Q42" s="92" t="str">
        <f>IFERROR(INDEX(#REF!,MATCH('Tx-Dx Split'!$D42,#REF!,0)),"Cannot Locate Section Reference")</f>
        <v>Cannot Locate Section Reference</v>
      </c>
    </row>
    <row r="43" spans="1:17" ht="53.25" customHeight="1" x14ac:dyDescent="0.25">
      <c r="B43" s="79" t="s">
        <v>111</v>
      </c>
      <c r="C43" s="79" t="s">
        <v>183</v>
      </c>
      <c r="D43" s="79" t="s">
        <v>122</v>
      </c>
      <c r="E43" s="79"/>
      <c r="F43" s="79" t="s">
        <v>184</v>
      </c>
      <c r="G43" s="79" t="s">
        <v>185</v>
      </c>
      <c r="H43" s="100" t="str">
        <f>IFERROR(IF(INDEX(#REF!,MATCH('Tx-Dx Split'!$D43,#REF!,0))="N/A","N/A",IF($A43="T",INDEX(#REF!,MATCH('Tx-Dx Split'!$D43,#REF!,0))*$G$7*'Tx-Dx Split'!$J$3,IF($A43="D",INDEX(#REF!,MATCH('Tx-Dx Split'!$D43,#REF!,0))*$G$7*'Tx-Dx Split'!$J$4,IF($A43="B",INDEX(#REF!,MATCH('Tx-Dx Split'!$D43,#REF!,0))*$G$7*'Tx-Dx Split'!$J$5,0)))),"N/A")</f>
        <v>N/A</v>
      </c>
      <c r="I43" s="100" t="str">
        <f>IFERROR(IF(INDEX(#REF!,MATCH('Tx-Dx Split'!$D43,#REF!,0))="N/A","N/A",IF($A43="T",INDEX(#REF!,MATCH('Tx-Dx Split'!$D43,#REF!,0))*$G$9*'Tx-Dx Split'!$J$3,IF($A43="D",INDEX(#REF!,MATCH('Tx-Dx Split'!$D43,#REF!,0))*$G$9*'Tx-Dx Split'!$J$4,IF($A43="B",INDEX(#REF!,MATCH('Tx-Dx Split'!$D43,#REF!,0))*$G$9*'Tx-Dx Split'!$J$5,0)))),"N/A")</f>
        <v>N/A</v>
      </c>
      <c r="J43" s="100" t="str">
        <f>IFERROR(IF(INDEX(#REF!,MATCH('Tx-Dx Split'!$D43,#REF!,0))="N/A","N/A",IF($A43="T",INDEX(#REF!,MATCH('Tx-Dx Split'!$D43,#REF!,0))*$G$8*'Tx-Dx Split'!$J$3,IF($A43="D",INDEX(#REF!,MATCH('Tx-Dx Split'!$D43,#REF!,0))*$G$8*'Tx-Dx Split'!$J$4,IF($A43="B",INDEX(#REF!,MATCH('Tx-Dx Split'!$D43,#REF!,0))*$G$8*'Tx-Dx Split'!$J$5,0)))),"N/A")</f>
        <v>N/A</v>
      </c>
      <c r="K43" s="79" t="e">
        <f>IF(OR(H43="N/A",I43="N/A",J43="N/A"),INDEX(#REF!,MATCH('Tx-Dx Split'!D43,#REF!,0)),"Cannot Locate Section Reference")</f>
        <v>#REF!</v>
      </c>
      <c r="L43" s="79" t="s">
        <v>179</v>
      </c>
      <c r="M43" s="90">
        <v>44561</v>
      </c>
      <c r="N43"/>
      <c r="O43" s="92" t="str">
        <f>IFERROR(INDEX(#REF!,MATCH('Tx-Dx Split'!$D43,#REF!,0)),"Cannot Locate Section Reference")</f>
        <v>Cannot Locate Section Reference</v>
      </c>
      <c r="P43" s="92" t="str">
        <f>IFERROR(INDEX(#REF!,MATCH('Tx-Dx Split'!$D43,#REF!,0)),"Cannot Locate Section Reference")</f>
        <v>Cannot Locate Section Reference</v>
      </c>
      <c r="Q43" s="92" t="str">
        <f>IFERROR(INDEX(#REF!,MATCH('Tx-Dx Split'!$D43,#REF!,0)),"Cannot Locate Section Reference")</f>
        <v>Cannot Locate Section Reference</v>
      </c>
    </row>
    <row r="44" spans="1:17" ht="53.25" customHeight="1" x14ac:dyDescent="0.25">
      <c r="A44" t="s">
        <v>161</v>
      </c>
      <c r="B44" s="79" t="s">
        <v>13</v>
      </c>
      <c r="C44" s="79" t="s">
        <v>35</v>
      </c>
      <c r="D44" s="79" t="s">
        <v>36</v>
      </c>
      <c r="E44" s="79"/>
      <c r="F44" s="79" t="s">
        <v>37</v>
      </c>
      <c r="G44" s="79" t="s">
        <v>38</v>
      </c>
      <c r="H44" s="100" t="str">
        <f>IFERROR(IF(INDEX(#REF!,MATCH('Tx-Dx Split'!$D44,#REF!,0))="N/A","N/A",IF($A44="T",INDEX(#REF!,MATCH('Tx-Dx Split'!$D44,#REF!,0))*$G$7*'Tx-Dx Split'!$J$3,IF($A44="D",INDEX(#REF!,MATCH('Tx-Dx Split'!$D44,#REF!,0))*$G$7*'Tx-Dx Split'!$J$4,IF($A44="B",INDEX(#REF!,MATCH('Tx-Dx Split'!$D44,#REF!,0))*$G$7*'Tx-Dx Split'!$J$5,0)))),"N/A")</f>
        <v>N/A</v>
      </c>
      <c r="I44" s="100" t="str">
        <f>IFERROR(IF(INDEX(#REF!,MATCH('Tx-Dx Split'!$D44,#REF!,0))="N/A","N/A",IF($A44="T",INDEX(#REF!,MATCH('Tx-Dx Split'!$D44,#REF!,0))*$G$9*'Tx-Dx Split'!$J$3,IF($A44="D",INDEX(#REF!,MATCH('Tx-Dx Split'!$D44,#REF!,0))*$G$9*'Tx-Dx Split'!$J$4,IF($A44="B",INDEX(#REF!,MATCH('Tx-Dx Split'!$D44,#REF!,0))*$G$9*'Tx-Dx Split'!$J$5,0)))),"N/A")</f>
        <v>N/A</v>
      </c>
      <c r="J44" s="100" t="str">
        <f>IFERROR(IF(INDEX(#REF!,MATCH('Tx-Dx Split'!$D44,#REF!,0))="N/A","N/A",IF($A44="T",INDEX(#REF!,MATCH('Tx-Dx Split'!$D44,#REF!,0))*$G$8*'Tx-Dx Split'!$J$3,IF($A44="D",INDEX(#REF!,MATCH('Tx-Dx Split'!$D44,#REF!,0))*$G$8*'Tx-Dx Split'!$J$4,IF($A44="B",INDEX(#REF!,MATCH('Tx-Dx Split'!$D44,#REF!,0))*$G$8*'Tx-Dx Split'!$J$5,0)))),"N/A")</f>
        <v>N/A</v>
      </c>
      <c r="K44" s="79" t="e">
        <f>IF(OR(H44="N/A",I44="N/A",J44="N/A"),INDEX(#REF!,MATCH('Tx-Dx Split'!D44,#REF!,0)),"Cannot Locate Section Reference")</f>
        <v>#REF!</v>
      </c>
      <c r="L44" s="79"/>
      <c r="M44" s="90">
        <v>44561</v>
      </c>
      <c r="N44"/>
      <c r="O44" s="92" t="str">
        <f>IFERROR(INDEX(#REF!,MATCH('Tx-Dx Split'!$D44,#REF!,0)),"Cannot Locate Section Reference")</f>
        <v>Cannot Locate Section Reference</v>
      </c>
      <c r="P44" s="92" t="str">
        <f>IFERROR(INDEX(#REF!,MATCH('Tx-Dx Split'!$D44,#REF!,0)),"Cannot Locate Section Reference")</f>
        <v>Cannot Locate Section Reference</v>
      </c>
      <c r="Q44" s="92" t="str">
        <f>IFERROR(INDEX(#REF!,MATCH('Tx-Dx Split'!$D44,#REF!,0)),"Cannot Locate Section Reference")</f>
        <v>Cannot Locate Section Reference</v>
      </c>
    </row>
    <row r="45" spans="1:17" ht="53.25" customHeight="1" x14ac:dyDescent="0.25">
      <c r="B45" s="79" t="s">
        <v>13</v>
      </c>
      <c r="C45" s="79" t="s">
        <v>40</v>
      </c>
      <c r="D45" s="79" t="s">
        <v>41</v>
      </c>
      <c r="E45" s="79"/>
      <c r="F45" s="79" t="s">
        <v>43</v>
      </c>
      <c r="G45" s="79" t="s">
        <v>44</v>
      </c>
      <c r="H45" s="100" t="str">
        <f>IFERROR(IF(INDEX(#REF!,MATCH('Tx-Dx Split'!$D45,#REF!,0))="N/A","N/A",IF($A45="T",INDEX(#REF!,MATCH('Tx-Dx Split'!$D45,#REF!,0))*$G$7*'Tx-Dx Split'!$J$3,IF($A45="D",INDEX(#REF!,MATCH('Tx-Dx Split'!$D45,#REF!,0))*$G$7*'Tx-Dx Split'!$J$4,IF($A45="B",INDEX(#REF!,MATCH('Tx-Dx Split'!$D45,#REF!,0))*$G$7*'Tx-Dx Split'!$J$5,0)))),"N/A")</f>
        <v>N/A</v>
      </c>
      <c r="I45" s="100" t="str">
        <f>IFERROR(IF(INDEX(#REF!,MATCH('Tx-Dx Split'!$D45,#REF!,0))="N/A","N/A",IF($A45="T",INDEX(#REF!,MATCH('Tx-Dx Split'!$D45,#REF!,0))*$G$9*'Tx-Dx Split'!$J$3,IF($A45="D",INDEX(#REF!,MATCH('Tx-Dx Split'!$D45,#REF!,0))*$G$9*'Tx-Dx Split'!$J$4,IF($A45="B",INDEX(#REF!,MATCH('Tx-Dx Split'!$D45,#REF!,0))*$G$9*'Tx-Dx Split'!$J$5,0)))),"N/A")</f>
        <v>N/A</v>
      </c>
      <c r="J45" s="100" t="str">
        <f>IFERROR(IF(INDEX(#REF!,MATCH('Tx-Dx Split'!$D45,#REF!,0))="N/A","N/A",IF($A45="T",INDEX(#REF!,MATCH('Tx-Dx Split'!$D45,#REF!,0))*$G$8*'Tx-Dx Split'!$J$3,IF($A45="D",INDEX(#REF!,MATCH('Tx-Dx Split'!$D45,#REF!,0))*$G$8*'Tx-Dx Split'!$J$4,IF($A45="B",INDEX(#REF!,MATCH('Tx-Dx Split'!$D45,#REF!,0))*$G$8*'Tx-Dx Split'!$J$5,0)))),"N/A")</f>
        <v>N/A</v>
      </c>
      <c r="K45" s="79" t="e">
        <f>IF(OR(H45="N/A",I45="N/A",J45="N/A"),INDEX(#REF!,MATCH('Tx-Dx Split'!D45,#REF!,0)),"Cannot Locate Section Reference")</f>
        <v>#REF!</v>
      </c>
      <c r="L45" s="79" t="s">
        <v>186</v>
      </c>
      <c r="M45" s="90">
        <v>44561</v>
      </c>
      <c r="N45"/>
      <c r="O45" s="92" t="str">
        <f>IFERROR(INDEX(#REF!,MATCH('Tx-Dx Split'!$D45,#REF!,0)),"Cannot Locate Section Reference")</f>
        <v>Cannot Locate Section Reference</v>
      </c>
      <c r="P45" s="92" t="str">
        <f>IFERROR(INDEX(#REF!,MATCH('Tx-Dx Split'!$D45,#REF!,0)),"Cannot Locate Section Reference")</f>
        <v>Cannot Locate Section Reference</v>
      </c>
      <c r="Q45" s="92" t="str">
        <f>IFERROR(INDEX(#REF!,MATCH('Tx-Dx Split'!$D45,#REF!,0)),"Cannot Locate Section Reference")</f>
        <v>Cannot Locate Section Reference</v>
      </c>
    </row>
    <row r="46" spans="1:17" ht="53.25" customHeight="1" x14ac:dyDescent="0.25">
      <c r="B46" s="79" t="s">
        <v>13</v>
      </c>
      <c r="C46" s="79" t="s">
        <v>47</v>
      </c>
      <c r="D46" s="79" t="s">
        <v>48</v>
      </c>
      <c r="E46" s="79"/>
      <c r="F46" s="80" t="s">
        <v>49</v>
      </c>
      <c r="G46" s="79" t="s">
        <v>50</v>
      </c>
      <c r="H46" s="100" t="str">
        <f>IFERROR(IF(INDEX(#REF!,MATCH('Tx-Dx Split'!$D46,#REF!,0))="N/A","N/A",IF($A46="T",INDEX(#REF!,MATCH('Tx-Dx Split'!$D46,#REF!,0))*$G$7*'Tx-Dx Split'!$J$3,IF($A46="D",INDEX(#REF!,MATCH('Tx-Dx Split'!$D46,#REF!,0))*$G$7*'Tx-Dx Split'!$J$4,IF($A46="B",INDEX(#REF!,MATCH('Tx-Dx Split'!$D46,#REF!,0))*$G$7*'Tx-Dx Split'!$J$5,0)))),"N/A")</f>
        <v>N/A</v>
      </c>
      <c r="I46" s="100" t="str">
        <f>IFERROR(IF(INDEX(#REF!,MATCH('Tx-Dx Split'!$D46,#REF!,0))="N/A","N/A",IF($A46="T",INDEX(#REF!,MATCH('Tx-Dx Split'!$D46,#REF!,0))*$G$9*'Tx-Dx Split'!$J$3,IF($A46="D",INDEX(#REF!,MATCH('Tx-Dx Split'!$D46,#REF!,0))*$G$9*'Tx-Dx Split'!$J$4,IF($A46="B",INDEX(#REF!,MATCH('Tx-Dx Split'!$D46,#REF!,0))*$G$9*'Tx-Dx Split'!$J$5,0)))),"N/A")</f>
        <v>N/A</v>
      </c>
      <c r="J46" s="100" t="str">
        <f>IFERROR(IF(INDEX(#REF!,MATCH('Tx-Dx Split'!$D46,#REF!,0))="N/A","N/A",IF($A46="T",INDEX(#REF!,MATCH('Tx-Dx Split'!$D46,#REF!,0))*$G$8*'Tx-Dx Split'!$J$3,IF($A46="D",INDEX(#REF!,MATCH('Tx-Dx Split'!$D46,#REF!,0))*$G$8*'Tx-Dx Split'!$J$4,IF($A46="B",INDEX(#REF!,MATCH('Tx-Dx Split'!$D46,#REF!,0))*$G$8*'Tx-Dx Split'!$J$5,0)))),"N/A")</f>
        <v>N/A</v>
      </c>
      <c r="K46" s="79" t="e">
        <f>IF(OR(H46="N/A",I46="N/A",J46="N/A"),INDEX(#REF!,MATCH('Tx-Dx Split'!D46,#REF!,0)),"Cannot Locate Section Reference")</f>
        <v>#REF!</v>
      </c>
      <c r="L46" s="79" t="s">
        <v>187</v>
      </c>
      <c r="M46" s="90">
        <v>44561</v>
      </c>
      <c r="N46"/>
      <c r="O46" s="92" t="str">
        <f>IFERROR(INDEX(#REF!,MATCH('Tx-Dx Split'!$D46,#REF!,0)),"Cannot Locate Section Reference")</f>
        <v>Cannot Locate Section Reference</v>
      </c>
      <c r="P46" s="92" t="str">
        <f>IFERROR(INDEX(#REF!,MATCH('Tx-Dx Split'!$D46,#REF!,0)),"Cannot Locate Section Reference")</f>
        <v>Cannot Locate Section Reference</v>
      </c>
      <c r="Q46" s="92" t="str">
        <f>IFERROR(INDEX(#REF!,MATCH('Tx-Dx Split'!$D46,#REF!,0)),"Cannot Locate Section Reference")</f>
        <v>Cannot Locate Section Reference</v>
      </c>
    </row>
    <row r="47" spans="1:17" ht="53.25" customHeight="1" x14ac:dyDescent="0.25">
      <c r="B47" s="79" t="s">
        <v>13</v>
      </c>
      <c r="C47" s="79" t="s">
        <v>53</v>
      </c>
      <c r="D47" s="79" t="s">
        <v>54</v>
      </c>
      <c r="E47" s="79"/>
      <c r="F47" s="79" t="s">
        <v>55</v>
      </c>
      <c r="G47" s="79" t="s">
        <v>56</v>
      </c>
      <c r="H47" s="100" t="str">
        <f>IFERROR(IF(INDEX(#REF!,MATCH('Tx-Dx Split'!$D47,#REF!,0))="N/A","N/A",IF($A47="T",INDEX(#REF!,MATCH('Tx-Dx Split'!$D47,#REF!,0))*$G$7*'Tx-Dx Split'!$J$3,IF($A47="D",INDEX(#REF!,MATCH('Tx-Dx Split'!$D47,#REF!,0))*$G$7*'Tx-Dx Split'!$J$4,IF($A47="B",INDEX(#REF!,MATCH('Tx-Dx Split'!$D47,#REF!,0))*$G$7*'Tx-Dx Split'!$J$5,0)))),"N/A")</f>
        <v>N/A</v>
      </c>
      <c r="I47" s="100" t="str">
        <f>IFERROR(IF(INDEX(#REF!,MATCH('Tx-Dx Split'!$D47,#REF!,0))="N/A","N/A",IF($A47="T",INDEX(#REF!,MATCH('Tx-Dx Split'!$D47,#REF!,0))*$G$9*'Tx-Dx Split'!$J$3,IF($A47="D",INDEX(#REF!,MATCH('Tx-Dx Split'!$D47,#REF!,0))*$G$9*'Tx-Dx Split'!$J$4,IF($A47="B",INDEX(#REF!,MATCH('Tx-Dx Split'!$D47,#REF!,0))*$G$9*'Tx-Dx Split'!$J$5,0)))),"N/A")</f>
        <v>N/A</v>
      </c>
      <c r="J47" s="100" t="str">
        <f>IFERROR(IF(INDEX(#REF!,MATCH('Tx-Dx Split'!$D47,#REF!,0))="N/A","N/A",IF($A47="T",INDEX(#REF!,MATCH('Tx-Dx Split'!$D47,#REF!,0))*$G$8*'Tx-Dx Split'!$J$3,IF($A47="D",INDEX(#REF!,MATCH('Tx-Dx Split'!$D47,#REF!,0))*$G$8*'Tx-Dx Split'!$J$4,IF($A47="B",INDEX(#REF!,MATCH('Tx-Dx Split'!$D47,#REF!,0))*$G$8*'Tx-Dx Split'!$J$5,0)))),"N/A")</f>
        <v>N/A</v>
      </c>
      <c r="K47" s="79" t="e">
        <f>IF(OR(H47="N/A",I47="N/A",J47="N/A"),INDEX(#REF!,MATCH('Tx-Dx Split'!D47,#REF!,0)),"Cannot Locate Section Reference")</f>
        <v>#REF!</v>
      </c>
      <c r="L47" s="79" t="s">
        <v>188</v>
      </c>
      <c r="M47" s="90">
        <v>44561</v>
      </c>
      <c r="N47"/>
      <c r="O47" s="92" t="str">
        <f>IFERROR(INDEX(#REF!,MATCH('Tx-Dx Split'!$D47,#REF!,0)),"Cannot Locate Section Reference")</f>
        <v>Cannot Locate Section Reference</v>
      </c>
      <c r="P47" s="92" t="str">
        <f>IFERROR(INDEX(#REF!,MATCH('Tx-Dx Split'!$D47,#REF!,0)),"Cannot Locate Section Reference")</f>
        <v>Cannot Locate Section Reference</v>
      </c>
      <c r="Q47" s="92" t="str">
        <f>IFERROR(INDEX(#REF!,MATCH('Tx-Dx Split'!$D47,#REF!,0)),"Cannot Locate Section Reference")</f>
        <v>Cannot Locate Section Reference</v>
      </c>
    </row>
    <row r="48" spans="1:17" ht="21.75" customHeight="1" x14ac:dyDescent="0.25">
      <c r="B48" s="74" t="s">
        <v>189</v>
      </c>
      <c r="G48"/>
      <c r="H48" s="101"/>
      <c r="I48" s="101"/>
      <c r="J48" s="101"/>
      <c r="L48"/>
      <c r="M48" s="81"/>
      <c r="N48"/>
      <c r="Q48" s="91"/>
    </row>
    <row r="49" spans="1:19" ht="21.75" customHeight="1" x14ac:dyDescent="0.25">
      <c r="B49" s="76"/>
      <c r="G49"/>
      <c r="H49" s="101"/>
      <c r="I49" s="101"/>
      <c r="J49" s="101"/>
      <c r="L49"/>
      <c r="M49" s="81"/>
      <c r="N49"/>
      <c r="Q49" s="91"/>
    </row>
    <row r="50" spans="1:19" ht="45.75" customHeight="1" x14ac:dyDescent="0.25">
      <c r="B50" s="77" t="s">
        <v>1</v>
      </c>
      <c r="C50" s="78" t="s">
        <v>2</v>
      </c>
      <c r="D50" s="133" t="s">
        <v>3</v>
      </c>
      <c r="E50" s="134"/>
      <c r="F50" s="78" t="s">
        <v>4</v>
      </c>
      <c r="G50" s="78" t="s">
        <v>5</v>
      </c>
      <c r="H50" s="99" t="s">
        <v>107</v>
      </c>
      <c r="I50" s="99" t="s">
        <v>108</v>
      </c>
      <c r="J50" s="99" t="s">
        <v>109</v>
      </c>
      <c r="K50" s="78" t="s">
        <v>9</v>
      </c>
      <c r="L50" s="78"/>
      <c r="M50" s="78" t="s">
        <v>10</v>
      </c>
      <c r="N50"/>
      <c r="O50" s="92"/>
      <c r="P50" s="92"/>
      <c r="Q50" s="92"/>
    </row>
    <row r="51" spans="1:19" ht="53.25" customHeight="1" x14ac:dyDescent="0.25">
      <c r="A51" t="s">
        <v>161</v>
      </c>
      <c r="B51" s="79" t="s">
        <v>13</v>
      </c>
      <c r="C51" s="79" t="s">
        <v>60</v>
      </c>
      <c r="D51" s="79" t="s">
        <v>61</v>
      </c>
      <c r="E51" s="79"/>
      <c r="F51" s="79" t="s">
        <v>62</v>
      </c>
      <c r="G51" s="79" t="s">
        <v>63</v>
      </c>
      <c r="H51" s="100" t="str">
        <f>IFERROR(IF(INDEX(#REF!,MATCH('Tx-Dx Split'!$D51,#REF!,0))="N/A","N/A",IF($A51="T",INDEX(#REF!,MATCH('Tx-Dx Split'!$D51,#REF!,0))*$G$7*'Tx-Dx Split'!$J$3,IF($A51="D",INDEX(#REF!,MATCH('Tx-Dx Split'!$D51,#REF!,0))*$G$7*'Tx-Dx Split'!$J$4,IF($A51="B",INDEX(#REF!,MATCH('Tx-Dx Split'!$D51,#REF!,0))*$G$7*'Tx-Dx Split'!$J$5,0)))),"N/A")</f>
        <v>N/A</v>
      </c>
      <c r="I51" s="100" t="str">
        <f>IFERROR(IF(INDEX(#REF!,MATCH('Tx-Dx Split'!$D51,#REF!,0))="N/A","N/A",IF($A51="T",INDEX(#REF!,MATCH('Tx-Dx Split'!$D51,#REF!,0))*$G$9*'Tx-Dx Split'!$J$3,IF($A51="D",INDEX(#REF!,MATCH('Tx-Dx Split'!$D51,#REF!,0))*$G$9*'Tx-Dx Split'!$J$4,IF($A51="B",INDEX(#REF!,MATCH('Tx-Dx Split'!$D51,#REF!,0))*$G$9*'Tx-Dx Split'!$J$5,0)))),"N/A")</f>
        <v>N/A</v>
      </c>
      <c r="J51" s="100" t="str">
        <f>IFERROR(IF(INDEX(#REF!,MATCH('Tx-Dx Split'!$D51,#REF!,0))="N/A","N/A",IF($A51="T",INDEX(#REF!,MATCH('Tx-Dx Split'!$D51,#REF!,0))*$G$8*'Tx-Dx Split'!$J$3,IF($A51="D",INDEX(#REF!,MATCH('Tx-Dx Split'!$D51,#REF!,0))*$G$8*'Tx-Dx Split'!$J$4,IF($A51="B",INDEX(#REF!,MATCH('Tx-Dx Split'!$D51,#REF!,0))*$G$8*'Tx-Dx Split'!$J$5,0)))),"N/A")</f>
        <v>N/A</v>
      </c>
      <c r="K51" s="79" t="e">
        <f>IF(OR(H51="N/A",I51="N/A",J51="N/A"),INDEX(#REF!,MATCH('Tx-Dx Split'!D51,#REF!,0)),"Cannot Locate Section Reference")</f>
        <v>#REF!</v>
      </c>
      <c r="L51" s="79"/>
      <c r="M51" s="90">
        <v>44561</v>
      </c>
      <c r="N51"/>
      <c r="O51" s="92" t="str">
        <f>IFERROR(INDEX(#REF!,MATCH('Tx-Dx Split'!$D51,#REF!,0)),"Cannot Locate Section Reference")</f>
        <v>Cannot Locate Section Reference</v>
      </c>
      <c r="P51" s="92" t="str">
        <f>IFERROR(INDEX(#REF!,MATCH('Tx-Dx Split'!$D51,#REF!,0)),"Cannot Locate Section Reference")</f>
        <v>Cannot Locate Section Reference</v>
      </c>
      <c r="Q51" s="92" t="str">
        <f>IFERROR(INDEX(#REF!,MATCH('Tx-Dx Split'!$D51,#REF!,0)),"Cannot Locate Section Reference")</f>
        <v>Cannot Locate Section Reference</v>
      </c>
      <c r="S51" t="e">
        <f>P51*H9*J3</f>
        <v>#VALUE!</v>
      </c>
    </row>
    <row r="52" spans="1:19" ht="53.25" customHeight="1" x14ac:dyDescent="0.25">
      <c r="B52" s="79" t="s">
        <v>13</v>
      </c>
      <c r="C52" s="79" t="s">
        <v>65</v>
      </c>
      <c r="D52" s="79" t="s">
        <v>66</v>
      </c>
      <c r="E52" s="79"/>
      <c r="F52" s="79" t="s">
        <v>67</v>
      </c>
      <c r="G52" s="79" t="s">
        <v>68</v>
      </c>
      <c r="H52" s="100" t="str">
        <f>IFERROR(IF(INDEX(#REF!,MATCH('Tx-Dx Split'!$D52,#REF!,0))="N/A","N/A",IF($A52="T",INDEX(#REF!,MATCH('Tx-Dx Split'!$D52,#REF!,0))*$G$7*'Tx-Dx Split'!$J$3,IF($A52="D",INDEX(#REF!,MATCH('Tx-Dx Split'!$D52,#REF!,0))*$G$7*'Tx-Dx Split'!$J$4,IF($A52="B",INDEX(#REF!,MATCH('Tx-Dx Split'!$D52,#REF!,0))*$G$7*'Tx-Dx Split'!$J$5,0)))),"N/A")</f>
        <v>N/A</v>
      </c>
      <c r="I52" s="100" t="str">
        <f>IFERROR(IF(INDEX(#REF!,MATCH('Tx-Dx Split'!$D52,#REF!,0))="N/A","N/A",IF($A52="T",INDEX(#REF!,MATCH('Tx-Dx Split'!$D52,#REF!,0))*$G$9*'Tx-Dx Split'!$J$3,IF($A52="D",INDEX(#REF!,MATCH('Tx-Dx Split'!$D52,#REF!,0))*$G$9*'Tx-Dx Split'!$J$4,IF($A52="B",INDEX(#REF!,MATCH('Tx-Dx Split'!$D52,#REF!,0))*$G$9*'Tx-Dx Split'!$J$5,0)))),"N/A")</f>
        <v>N/A</v>
      </c>
      <c r="J52" s="100" t="str">
        <f>IFERROR(IF(INDEX(#REF!,MATCH('Tx-Dx Split'!$D52,#REF!,0))="N/A","N/A",IF($A52="T",INDEX(#REF!,MATCH('Tx-Dx Split'!$D52,#REF!,0))*$G$8*'Tx-Dx Split'!$J$3,IF($A52="D",INDEX(#REF!,MATCH('Tx-Dx Split'!$D52,#REF!,0))*$G$8*'Tx-Dx Split'!$J$4,IF($A52="B",INDEX(#REF!,MATCH('Tx-Dx Split'!$D52,#REF!,0))*$G$8*'Tx-Dx Split'!$J$5,0)))),"N/A")</f>
        <v>N/A</v>
      </c>
      <c r="K52" s="79" t="e">
        <f>IF(OR(H52="N/A",I52="N/A",J52="N/A"),INDEX(#REF!,MATCH('Tx-Dx Split'!D52,#REF!,0)),"Cannot Locate Section Reference")</f>
        <v>#REF!</v>
      </c>
      <c r="L52" s="79"/>
      <c r="M52" s="90">
        <v>44561</v>
      </c>
      <c r="N52"/>
      <c r="O52" s="92" t="str">
        <f>IFERROR(INDEX(#REF!,MATCH('Tx-Dx Split'!$D52,#REF!,0)),"Cannot Locate Section Reference")</f>
        <v>Cannot Locate Section Reference</v>
      </c>
      <c r="P52" s="92" t="str">
        <f>IFERROR(INDEX(#REF!,MATCH('Tx-Dx Split'!$D52,#REF!,0)),"Cannot Locate Section Reference")</f>
        <v>Cannot Locate Section Reference</v>
      </c>
      <c r="Q52" s="92" t="str">
        <f>IFERROR(INDEX(#REF!,MATCH('Tx-Dx Split'!$D52,#REF!,0)),"Cannot Locate Section Reference")</f>
        <v>Cannot Locate Section Reference</v>
      </c>
    </row>
    <row r="53" spans="1:19" ht="53.25" customHeight="1" x14ac:dyDescent="0.25">
      <c r="B53" s="79" t="s">
        <v>13</v>
      </c>
      <c r="C53" s="79" t="s">
        <v>70</v>
      </c>
      <c r="D53" s="79" t="s">
        <v>71</v>
      </c>
      <c r="E53" s="79"/>
      <c r="F53" s="79" t="s">
        <v>72</v>
      </c>
      <c r="G53" s="79" t="s">
        <v>73</v>
      </c>
      <c r="H53" s="100" t="str">
        <f>IFERROR(IF(INDEX(#REF!,MATCH('Tx-Dx Split'!$D53,#REF!,0))="N/A","N/A",IF($A53="T",INDEX(#REF!,MATCH('Tx-Dx Split'!$D53,#REF!,0))*$G$7*'Tx-Dx Split'!$J$3,IF($A53="D",INDEX(#REF!,MATCH('Tx-Dx Split'!$D53,#REF!,0))*$G$7*'Tx-Dx Split'!$J$4,IF($A53="B",INDEX(#REF!,MATCH('Tx-Dx Split'!$D53,#REF!,0))*$G$7*'Tx-Dx Split'!$J$5,0)))),"N/A")</f>
        <v>N/A</v>
      </c>
      <c r="I53" s="100" t="str">
        <f>IFERROR(IF(INDEX(#REF!,MATCH('Tx-Dx Split'!$D53,#REF!,0))="N/A","N/A",IF($A53="T",INDEX(#REF!,MATCH('Tx-Dx Split'!$D53,#REF!,0))*$G$9*'Tx-Dx Split'!$J$3,IF($A53="D",INDEX(#REF!,MATCH('Tx-Dx Split'!$D53,#REF!,0))*$G$9*'Tx-Dx Split'!$J$4,IF($A53="B",INDEX(#REF!,MATCH('Tx-Dx Split'!$D53,#REF!,0))*$G$9*'Tx-Dx Split'!$J$5,0)))),"N/A")</f>
        <v>N/A</v>
      </c>
      <c r="J53" s="100" t="str">
        <f>IFERROR(IF(INDEX(#REF!,MATCH('Tx-Dx Split'!$D53,#REF!,0))="N/A","N/A",IF($A53="T",INDEX(#REF!,MATCH('Tx-Dx Split'!$D53,#REF!,0))*$G$8*'Tx-Dx Split'!$J$3,IF($A53="D",INDEX(#REF!,MATCH('Tx-Dx Split'!$D53,#REF!,0))*$G$8*'Tx-Dx Split'!$J$4,IF($A53="B",INDEX(#REF!,MATCH('Tx-Dx Split'!$D53,#REF!,0))*$G$8*'Tx-Dx Split'!$J$5,0)))),"N/A")</f>
        <v>N/A</v>
      </c>
      <c r="K53" s="79" t="e">
        <f>IF(OR(H53="N/A",I53="N/A",J53="N/A"),INDEX(#REF!,MATCH('Tx-Dx Split'!D53,#REF!,0)),"Cannot Locate Section Reference")</f>
        <v>#REF!</v>
      </c>
      <c r="L53" s="79"/>
      <c r="M53" s="90">
        <v>44561</v>
      </c>
      <c r="N53"/>
      <c r="O53" s="92" t="str">
        <f>IFERROR(INDEX(#REF!,MATCH('Tx-Dx Split'!$D53,#REF!,0)),"Cannot Locate Section Reference")</f>
        <v>Cannot Locate Section Reference</v>
      </c>
      <c r="P53" s="92" t="str">
        <f>IFERROR(INDEX(#REF!,MATCH('Tx-Dx Split'!$D53,#REF!,0)),"Cannot Locate Section Reference")</f>
        <v>Cannot Locate Section Reference</v>
      </c>
      <c r="Q53" s="92" t="str">
        <f>IFERROR(INDEX(#REF!,MATCH('Tx-Dx Split'!$D53,#REF!,0)),"Cannot Locate Section Reference")</f>
        <v>Cannot Locate Section Reference</v>
      </c>
    </row>
    <row r="54" spans="1:19" ht="53.25" customHeight="1" x14ac:dyDescent="0.25">
      <c r="A54" t="s">
        <v>161</v>
      </c>
      <c r="B54" s="79" t="s">
        <v>13</v>
      </c>
      <c r="C54" s="79" t="s">
        <v>76</v>
      </c>
      <c r="D54" s="79" t="s">
        <v>77</v>
      </c>
      <c r="E54" s="79"/>
      <c r="F54" s="79" t="s">
        <v>78</v>
      </c>
      <c r="G54" s="79" t="s">
        <v>79</v>
      </c>
      <c r="H54" s="100" t="str">
        <f>IFERROR(IF(INDEX(#REF!,MATCH('Tx-Dx Split'!$D54,#REF!,0))="N/A","N/A",IF($A54="T",INDEX(#REF!,MATCH('Tx-Dx Split'!$D54,#REF!,0))*$G$7*'Tx-Dx Split'!$J$3,IF($A54="D",INDEX(#REF!,MATCH('Tx-Dx Split'!$D54,#REF!,0))*$G$7*'Tx-Dx Split'!$J$4,IF($A54="B",INDEX(#REF!,MATCH('Tx-Dx Split'!$D54,#REF!,0))*$G$7*'Tx-Dx Split'!$J$5,0)))),"N/A")</f>
        <v>N/A</v>
      </c>
      <c r="I54" s="100" t="str">
        <f>IFERROR(IF(INDEX(#REF!,MATCH('Tx-Dx Split'!$D54,#REF!,0))="N/A","N/A",IF($A54="T",INDEX(#REF!,MATCH('Tx-Dx Split'!$D54,#REF!,0))*$G$9*'Tx-Dx Split'!$J$3,IF($A54="D",INDEX(#REF!,MATCH('Tx-Dx Split'!$D54,#REF!,0))*$G$9*'Tx-Dx Split'!$J$4,IF($A54="B",INDEX(#REF!,MATCH('Tx-Dx Split'!$D54,#REF!,0))*$G$9*'Tx-Dx Split'!$J$5,0)))),"N/A")</f>
        <v>N/A</v>
      </c>
      <c r="J54" s="100" t="str">
        <f>IFERROR(IF(INDEX(#REF!,MATCH('Tx-Dx Split'!$D54,#REF!,0))="N/A","N/A",IF($A54="T",INDEX(#REF!,MATCH('Tx-Dx Split'!$D54,#REF!,0))*$G$8*'Tx-Dx Split'!$J$3,IF($A54="D",INDEX(#REF!,MATCH('Tx-Dx Split'!$D54,#REF!,0))*$G$8*'Tx-Dx Split'!$J$4,IF($A54="B",INDEX(#REF!,MATCH('Tx-Dx Split'!$D54,#REF!,0))*$G$8*'Tx-Dx Split'!$J$5,0)))),"N/A")</f>
        <v>N/A</v>
      </c>
      <c r="K54" s="79" t="e">
        <f>IF(OR(H54="N/A",I54="N/A",J54="N/A"),INDEX(#REF!,MATCH('Tx-Dx Split'!D54,#REF!,0)),"Cannot Locate Section Reference")</f>
        <v>#REF!</v>
      </c>
      <c r="L54" s="79"/>
      <c r="M54" s="90">
        <v>44561</v>
      </c>
      <c r="N54"/>
      <c r="O54" s="92" t="str">
        <f>IFERROR(INDEX(#REF!,MATCH('Tx-Dx Split'!$D54,#REF!,0)),"Cannot Locate Section Reference")</f>
        <v>Cannot Locate Section Reference</v>
      </c>
      <c r="P54" s="92" t="str">
        <f>IFERROR(INDEX(#REF!,MATCH('Tx-Dx Split'!$D54,#REF!,0)),"Cannot Locate Section Reference")</f>
        <v>Cannot Locate Section Reference</v>
      </c>
      <c r="Q54" s="92" t="str">
        <f>IFERROR(INDEX(#REF!,MATCH('Tx-Dx Split'!$D54,#REF!,0)),"Cannot Locate Section Reference")</f>
        <v>Cannot Locate Section Reference</v>
      </c>
    </row>
    <row r="55" spans="1:19" ht="84.75" customHeight="1" x14ac:dyDescent="0.25">
      <c r="B55" s="79" t="s">
        <v>13</v>
      </c>
      <c r="C55" s="79" t="s">
        <v>82</v>
      </c>
      <c r="D55" s="79" t="s">
        <v>83</v>
      </c>
      <c r="E55" s="79"/>
      <c r="F55" s="79" t="s">
        <v>84</v>
      </c>
      <c r="G55" s="79" t="s">
        <v>85</v>
      </c>
      <c r="H55" s="100" t="str">
        <f>IFERROR(IF(INDEX(#REF!,MATCH('Tx-Dx Split'!$D55,#REF!,0))="N/A","N/A",IF($A55="T",INDEX(#REF!,MATCH('Tx-Dx Split'!$D55,#REF!,0))*$G$7*'Tx-Dx Split'!$J$3,IF($A55="D",INDEX(#REF!,MATCH('Tx-Dx Split'!$D55,#REF!,0))*$G$7*'Tx-Dx Split'!$J$4,IF($A55="B",INDEX(#REF!,MATCH('Tx-Dx Split'!$D55,#REF!,0))*$G$7*'Tx-Dx Split'!$J$5,0)))),"N/A")</f>
        <v>N/A</v>
      </c>
      <c r="I55" s="100" t="str">
        <f>IFERROR(IF(INDEX(#REF!,MATCH('Tx-Dx Split'!$D55,#REF!,0))="N/A","N/A",IF($A55="T",INDEX(#REF!,MATCH('Tx-Dx Split'!$D55,#REF!,0))*$G$9*'Tx-Dx Split'!$J$3,IF($A55="D",INDEX(#REF!,MATCH('Tx-Dx Split'!$D55,#REF!,0))*$G$9*'Tx-Dx Split'!$J$4,IF($A55="B",INDEX(#REF!,MATCH('Tx-Dx Split'!$D55,#REF!,0))*$G$9*'Tx-Dx Split'!$J$5,0)))),"N/A")</f>
        <v>N/A</v>
      </c>
      <c r="J55" s="100" t="str">
        <f>IFERROR(IF(INDEX(#REF!,MATCH('Tx-Dx Split'!$D55,#REF!,0))="N/A","N/A",IF($A55="T",INDEX(#REF!,MATCH('Tx-Dx Split'!$D55,#REF!,0))*$G$8*'Tx-Dx Split'!$J$3,IF($A55="D",INDEX(#REF!,MATCH('Tx-Dx Split'!$D55,#REF!,0))*$G$8*'Tx-Dx Split'!$J$4,IF($A55="B",INDEX(#REF!,MATCH('Tx-Dx Split'!$D55,#REF!,0))*$G$8*'Tx-Dx Split'!$J$5,0)))),"N/A")</f>
        <v>N/A</v>
      </c>
      <c r="K55" s="79" t="e">
        <f>IF(OR(H55="N/A",I55="N/A",J55="N/A"),INDEX(#REF!,MATCH('Tx-Dx Split'!D55,#REF!,0)),"Cannot Locate Section Reference")</f>
        <v>#REF!</v>
      </c>
      <c r="L55" s="79"/>
      <c r="M55" s="90">
        <v>44561</v>
      </c>
      <c r="N55"/>
      <c r="O55" s="92" t="str">
        <f>IFERROR(INDEX(#REF!,MATCH('Tx-Dx Split'!$D55,#REF!,0)),"Cannot Locate Section Reference")</f>
        <v>Cannot Locate Section Reference</v>
      </c>
      <c r="P55" s="92" t="str">
        <f>IFERROR(INDEX(#REF!,MATCH('Tx-Dx Split'!$D55,#REF!,0)),"Cannot Locate Section Reference")</f>
        <v>Cannot Locate Section Reference</v>
      </c>
      <c r="Q55" s="92" t="str">
        <f>IFERROR(INDEX(#REF!,MATCH('Tx-Dx Split'!$D55,#REF!,0)),"Cannot Locate Section Reference")</f>
        <v>Cannot Locate Section Reference</v>
      </c>
    </row>
    <row r="56" spans="1:19" ht="53.25" customHeight="1" x14ac:dyDescent="0.25">
      <c r="B56" s="79" t="s">
        <v>13</v>
      </c>
      <c r="C56" s="79" t="s">
        <v>88</v>
      </c>
      <c r="D56" s="79" t="s">
        <v>89</v>
      </c>
      <c r="E56" s="79"/>
      <c r="F56" s="79" t="s">
        <v>90</v>
      </c>
      <c r="G56" s="79" t="s">
        <v>91</v>
      </c>
      <c r="H56" s="100" t="str">
        <f>IFERROR(IF(INDEX(#REF!,MATCH('Tx-Dx Split'!$D56,#REF!,0))="N/A","N/A",IF($A56="T",INDEX(#REF!,MATCH('Tx-Dx Split'!$D56,#REF!,0))*$G$7*'Tx-Dx Split'!$J$3,IF($A56="D",INDEX(#REF!,MATCH('Tx-Dx Split'!$D56,#REF!,0))*$G$7*'Tx-Dx Split'!$J$4,IF($A56="B",INDEX(#REF!,MATCH('Tx-Dx Split'!$D56,#REF!,0))*$G$7*'Tx-Dx Split'!$J$5,0)))),"N/A")</f>
        <v>N/A</v>
      </c>
      <c r="I56" s="100" t="str">
        <f>IFERROR(IF(INDEX(#REF!,MATCH('Tx-Dx Split'!$D56,#REF!,0))="N/A","N/A",IF($A56="T",INDEX(#REF!,MATCH('Tx-Dx Split'!$D56,#REF!,0))*$G$9*'Tx-Dx Split'!$J$3,IF($A56="D",INDEX(#REF!,MATCH('Tx-Dx Split'!$D56,#REF!,0))*$G$9*'Tx-Dx Split'!$J$4,IF($A56="B",INDEX(#REF!,MATCH('Tx-Dx Split'!$D56,#REF!,0))*$G$9*'Tx-Dx Split'!$J$5,0)))),"N/A")</f>
        <v>N/A</v>
      </c>
      <c r="J56" s="100" t="str">
        <f>IFERROR(IF(INDEX(#REF!,MATCH('Tx-Dx Split'!$D56,#REF!,0))="N/A","N/A",IF($A56="T",INDEX(#REF!,MATCH('Tx-Dx Split'!$D56,#REF!,0))*$G$8*'Tx-Dx Split'!$J$3,IF($A56="D",INDEX(#REF!,MATCH('Tx-Dx Split'!$D56,#REF!,0))*$G$8*'Tx-Dx Split'!$J$4,IF($A56="B",INDEX(#REF!,MATCH('Tx-Dx Split'!$D56,#REF!,0))*$G$8*'Tx-Dx Split'!$J$5,0)))),"N/A")</f>
        <v>N/A</v>
      </c>
      <c r="K56" s="79" t="e">
        <f>IF(OR(H56="N/A",I56="N/A",J56="N/A"),INDEX(#REF!,MATCH('Tx-Dx Split'!D56,#REF!,0)),"Cannot Locate Section Reference")</f>
        <v>#REF!</v>
      </c>
      <c r="L56" s="79"/>
      <c r="M56" s="90">
        <v>44561</v>
      </c>
      <c r="N56"/>
      <c r="O56" s="92" t="str">
        <f>IFERROR(INDEX(#REF!,MATCH('Tx-Dx Split'!$D56,#REF!,0)),"Cannot Locate Section Reference")</f>
        <v>Cannot Locate Section Reference</v>
      </c>
      <c r="P56" s="92" t="str">
        <f>IFERROR(INDEX(#REF!,MATCH('Tx-Dx Split'!$D56,#REF!,0)),"Cannot Locate Section Reference")</f>
        <v>Cannot Locate Section Reference</v>
      </c>
      <c r="Q56" s="92" t="str">
        <f>IFERROR(INDEX(#REF!,MATCH('Tx-Dx Split'!$D56,#REF!,0)),"Cannot Locate Section Reference")</f>
        <v>Cannot Locate Section Reference</v>
      </c>
    </row>
    <row r="57" spans="1:19" ht="53.25" customHeight="1" x14ac:dyDescent="0.25">
      <c r="B57" s="79" t="s">
        <v>190</v>
      </c>
      <c r="C57" s="79" t="s">
        <v>191</v>
      </c>
      <c r="D57" s="79" t="s">
        <v>192</v>
      </c>
      <c r="E57" s="79"/>
      <c r="F57" s="79" t="s">
        <v>193</v>
      </c>
      <c r="G57" s="79" t="s">
        <v>194</v>
      </c>
      <c r="H57" s="100" t="str">
        <f>IFERROR(IF(INDEX(#REF!,MATCH('Tx-Dx Split'!$D57,#REF!,0))="N/A","N/A",IF($A57="T",INDEX(#REF!,MATCH('Tx-Dx Split'!$D57,#REF!,0))*$G$7*'Tx-Dx Split'!$J$3,IF($A57="D",INDEX(#REF!,MATCH('Tx-Dx Split'!$D57,#REF!,0))*$G$7*'Tx-Dx Split'!$J$4,IF($A57="B",INDEX(#REF!,MATCH('Tx-Dx Split'!$D57,#REF!,0))*$G$7*'Tx-Dx Split'!$J$5,0)))),"N/A")</f>
        <v>N/A</v>
      </c>
      <c r="I57" s="100" t="str">
        <f>IFERROR(IF(INDEX(#REF!,MATCH('Tx-Dx Split'!$D57,#REF!,0))="N/A","N/A",IF($A57="T",INDEX(#REF!,MATCH('Tx-Dx Split'!$D57,#REF!,0))*$G$9*'Tx-Dx Split'!$J$3,IF($A57="D",INDEX(#REF!,MATCH('Tx-Dx Split'!$D57,#REF!,0))*$G$9*'Tx-Dx Split'!$J$4,IF($A57="B",INDEX(#REF!,MATCH('Tx-Dx Split'!$D57,#REF!,0))*$G$9*'Tx-Dx Split'!$J$5,0)))),"N/A")</f>
        <v>N/A</v>
      </c>
      <c r="J57" s="100" t="str">
        <f>IFERROR(IF(INDEX(#REF!,MATCH('Tx-Dx Split'!$D57,#REF!,0))="N/A","N/A",IF($A57="T",INDEX(#REF!,MATCH('Tx-Dx Split'!$D57,#REF!,0))*$G$8*'Tx-Dx Split'!$J$3,IF($A57="D",INDEX(#REF!,MATCH('Tx-Dx Split'!$D57,#REF!,0))*$G$8*'Tx-Dx Split'!$J$4,IF($A57="B",INDEX(#REF!,MATCH('Tx-Dx Split'!$D57,#REF!,0))*$G$8*'Tx-Dx Split'!$J$5,0)))),"N/A")</f>
        <v>N/A</v>
      </c>
      <c r="K57" s="79" t="e">
        <f>IF(OR(H57="N/A",I57="N/A",J57="N/A"),INDEX(#REF!,MATCH('Tx-Dx Split'!D57,#REF!,0)),"Cannot Locate Section Reference")</f>
        <v>#REF!</v>
      </c>
      <c r="L57" s="79"/>
      <c r="M57" s="90">
        <v>44561</v>
      </c>
      <c r="N57"/>
      <c r="O57" s="92" t="str">
        <f>IFERROR(INDEX(#REF!,MATCH('Tx-Dx Split'!$D57,#REF!,0)),"Cannot Locate Section Reference")</f>
        <v>Cannot Locate Section Reference</v>
      </c>
      <c r="P57" s="92" t="str">
        <f>IFERROR(INDEX(#REF!,MATCH('Tx-Dx Split'!$D57,#REF!,0)),"Cannot Locate Section Reference")</f>
        <v>Cannot Locate Section Reference</v>
      </c>
      <c r="Q57" s="92" t="str">
        <f>IFERROR(INDEX(#REF!,MATCH('Tx-Dx Split'!$D57,#REF!,0)),"Cannot Locate Section Reference")</f>
        <v>Cannot Locate Section Reference</v>
      </c>
    </row>
    <row r="58" spans="1:19" ht="53.25" customHeight="1" x14ac:dyDescent="0.25">
      <c r="A58" t="s">
        <v>138</v>
      </c>
      <c r="B58" s="79" t="s">
        <v>190</v>
      </c>
      <c r="C58" s="79" t="s">
        <v>195</v>
      </c>
      <c r="D58" s="79" t="s">
        <v>196</v>
      </c>
      <c r="E58" s="79"/>
      <c r="F58" s="79" t="s">
        <v>197</v>
      </c>
      <c r="G58" s="79" t="s">
        <v>198</v>
      </c>
      <c r="H58" s="100" t="str">
        <f>IFERROR(IF(INDEX(#REF!,MATCH('Tx-Dx Split'!$D58,#REF!,0))="N/A","N/A",IF($A58="T",INDEX(#REF!,MATCH('Tx-Dx Split'!$D58,#REF!,0))*$G$7*'Tx-Dx Split'!$J$3,IF($A58="D",INDEX(#REF!,MATCH('Tx-Dx Split'!$D58,#REF!,0))*$G$7*'Tx-Dx Split'!$J$4,IF($A58="B",INDEX(#REF!,MATCH('Tx-Dx Split'!$D58,#REF!,0))*$G$7*'Tx-Dx Split'!$J$5,0)))),"N/A")</f>
        <v>N/A</v>
      </c>
      <c r="I58" s="100" t="str">
        <f>IFERROR(IF(INDEX(#REF!,MATCH('Tx-Dx Split'!$D58,#REF!,0))="N/A","N/A",IF($A58="T",INDEX(#REF!,MATCH('Tx-Dx Split'!$D58,#REF!,0))*$G$9*'Tx-Dx Split'!$J$3,IF($A58="D",INDEX(#REF!,MATCH('Tx-Dx Split'!$D58,#REF!,0))*$G$9*'Tx-Dx Split'!$J$4,IF($A58="B",INDEX(#REF!,MATCH('Tx-Dx Split'!$D58,#REF!,0))*$G$9*'Tx-Dx Split'!$J$5,0)))),"N/A")</f>
        <v>N/A</v>
      </c>
      <c r="J58" s="100" t="str">
        <f>IFERROR(IF(INDEX(#REF!,MATCH('Tx-Dx Split'!$D58,#REF!,0))="N/A","N/A",IF($A58="T",INDEX(#REF!,MATCH('Tx-Dx Split'!$D58,#REF!,0))*$G$8*'Tx-Dx Split'!$J$3,IF($A58="D",INDEX(#REF!,MATCH('Tx-Dx Split'!$D58,#REF!,0))*$G$8*'Tx-Dx Split'!$J$4,IF($A58="B",INDEX(#REF!,MATCH('Tx-Dx Split'!$D58,#REF!,0))*$G$8*'Tx-Dx Split'!$J$5,0)))),"N/A")</f>
        <v>N/A</v>
      </c>
      <c r="K58" s="79" t="e">
        <f>IF(OR(H58="N/A",I58="N/A",J58="N/A"),INDEX(#REF!,MATCH('Tx-Dx Split'!D58,#REF!,0)),"Cannot Locate Section Reference")</f>
        <v>#REF!</v>
      </c>
      <c r="L58" s="79"/>
      <c r="M58" s="90">
        <v>44561</v>
      </c>
      <c r="N58"/>
      <c r="O58" s="92" t="str">
        <f>IFERROR(INDEX(#REF!,MATCH('Tx-Dx Split'!$D58,#REF!,0)),"Cannot Locate Section Reference")</f>
        <v>Cannot Locate Section Reference</v>
      </c>
      <c r="P58" s="92" t="str">
        <f>IFERROR(INDEX(#REF!,MATCH('Tx-Dx Split'!$D58,#REF!,0)),"Cannot Locate Section Reference")</f>
        <v>Cannot Locate Section Reference</v>
      </c>
      <c r="Q58" s="92" t="str">
        <f>IFERROR(INDEX(#REF!,MATCH('Tx-Dx Split'!$D58,#REF!,0)),"Cannot Locate Section Reference")</f>
        <v>Cannot Locate Section Reference</v>
      </c>
    </row>
    <row r="59" spans="1:19" ht="53.25" customHeight="1" x14ac:dyDescent="0.25">
      <c r="B59" s="79" t="s">
        <v>199</v>
      </c>
      <c r="C59" s="79" t="s">
        <v>200</v>
      </c>
      <c r="D59" s="79" t="s">
        <v>201</v>
      </c>
      <c r="E59" s="79"/>
      <c r="F59" s="79" t="s">
        <v>202</v>
      </c>
      <c r="G59" s="79" t="s">
        <v>203</v>
      </c>
      <c r="H59" s="100" t="str">
        <f>IFERROR(IF(INDEX(#REF!,MATCH('Tx-Dx Split'!$D59,#REF!,0))="N/A","N/A",IF($A59="T",INDEX(#REF!,MATCH('Tx-Dx Split'!$D59,#REF!,0))*$G$7*'Tx-Dx Split'!$J$3,IF($A59="D",INDEX(#REF!,MATCH('Tx-Dx Split'!$D59,#REF!,0))*$G$7*'Tx-Dx Split'!$J$4,IF($A59="B",INDEX(#REF!,MATCH('Tx-Dx Split'!$D59,#REF!,0))*$G$7*'Tx-Dx Split'!$J$5,0)))),"N/A")</f>
        <v>N/A</v>
      </c>
      <c r="I59" s="100" t="str">
        <f>IFERROR(IF(INDEX(#REF!,MATCH('Tx-Dx Split'!$D59,#REF!,0))="N/A","N/A",IF($A59="T",INDEX(#REF!,MATCH('Tx-Dx Split'!$D59,#REF!,0))*$G$9*'Tx-Dx Split'!$J$3,IF($A59="D",INDEX(#REF!,MATCH('Tx-Dx Split'!$D59,#REF!,0))*$G$9*'Tx-Dx Split'!$J$4,IF($A59="B",INDEX(#REF!,MATCH('Tx-Dx Split'!$D59,#REF!,0))*$G$9*'Tx-Dx Split'!$J$5,0)))),"N/A")</f>
        <v>N/A</v>
      </c>
      <c r="J59" s="100" t="str">
        <f>IFERROR(IF(INDEX(#REF!,MATCH('Tx-Dx Split'!$D59,#REF!,0))="N/A","N/A",IF($A59="T",INDEX(#REF!,MATCH('Tx-Dx Split'!$D59,#REF!,0))*$G$8*'Tx-Dx Split'!$J$3,IF($A59="D",INDEX(#REF!,MATCH('Tx-Dx Split'!$D59,#REF!,0))*$G$8*'Tx-Dx Split'!$J$4,IF($A59="B",INDEX(#REF!,MATCH('Tx-Dx Split'!$D59,#REF!,0))*$G$8*'Tx-Dx Split'!$J$5,0)))),"N/A")</f>
        <v>N/A</v>
      </c>
      <c r="K59" s="79" t="e">
        <f>IF(OR(H59="N/A",I59="N/A",J59="N/A"),INDEX(#REF!,MATCH('Tx-Dx Split'!D59,#REF!,0)),"Cannot Locate Section Reference")</f>
        <v>#REF!</v>
      </c>
      <c r="L59" s="79"/>
      <c r="M59" s="90">
        <v>44561</v>
      </c>
      <c r="N59"/>
      <c r="O59" s="92" t="str">
        <f>IFERROR(INDEX(#REF!,MATCH('Tx-Dx Split'!$D59,#REF!,0)),"Cannot Locate Section Reference")</f>
        <v>Cannot Locate Section Reference</v>
      </c>
      <c r="P59" s="92" t="str">
        <f>IFERROR(INDEX(#REF!,MATCH('Tx-Dx Split'!$D59,#REF!,0)),"Cannot Locate Section Reference")</f>
        <v>Cannot Locate Section Reference</v>
      </c>
      <c r="Q59" s="92" t="str">
        <f>IFERROR(INDEX(#REF!,MATCH('Tx-Dx Split'!$D59,#REF!,0)),"Cannot Locate Section Reference")</f>
        <v>Cannot Locate Section Reference</v>
      </c>
    </row>
    <row r="60" spans="1:19" ht="53.25" customHeight="1" x14ac:dyDescent="0.25">
      <c r="B60" s="79" t="s">
        <v>199</v>
      </c>
      <c r="C60" s="79" t="s">
        <v>204</v>
      </c>
      <c r="D60" s="79" t="s">
        <v>201</v>
      </c>
      <c r="E60" s="79"/>
      <c r="F60" s="80" t="s">
        <v>205</v>
      </c>
      <c r="G60" s="79" t="s">
        <v>206</v>
      </c>
      <c r="H60" s="100" t="str">
        <f>IFERROR(IF(INDEX(#REF!,MATCH('Tx-Dx Split'!$D60,#REF!,0))="N/A","N/A",IF($A60="T",INDEX(#REF!,MATCH('Tx-Dx Split'!$D60,#REF!,0))*$G$7*'Tx-Dx Split'!$J$3,IF($A60="D",INDEX(#REF!,MATCH('Tx-Dx Split'!$D60,#REF!,0))*$G$7*'Tx-Dx Split'!$J$4,IF($A60="B",INDEX(#REF!,MATCH('Tx-Dx Split'!$D60,#REF!,0))*$G$7*'Tx-Dx Split'!$J$5,0)))),"N/A")</f>
        <v>N/A</v>
      </c>
      <c r="I60" s="100" t="str">
        <f>IFERROR(IF(INDEX(#REF!,MATCH('Tx-Dx Split'!$D60,#REF!,0))="N/A","N/A",IF($A60="T",INDEX(#REF!,MATCH('Tx-Dx Split'!$D60,#REF!,0))*$G$9*'Tx-Dx Split'!$J$3,IF($A60="D",INDEX(#REF!,MATCH('Tx-Dx Split'!$D60,#REF!,0))*$G$9*'Tx-Dx Split'!$J$4,IF($A60="B",INDEX(#REF!,MATCH('Tx-Dx Split'!$D60,#REF!,0))*$G$9*'Tx-Dx Split'!$J$5,0)))),"N/A")</f>
        <v>N/A</v>
      </c>
      <c r="J60" s="100" t="str">
        <f>IFERROR(IF(INDEX(#REF!,MATCH('Tx-Dx Split'!$D60,#REF!,0))="N/A","N/A",IF($A60="T",INDEX(#REF!,MATCH('Tx-Dx Split'!$D60,#REF!,0))*$G$8*'Tx-Dx Split'!$J$3,IF($A60="D",INDEX(#REF!,MATCH('Tx-Dx Split'!$D60,#REF!,0))*$G$8*'Tx-Dx Split'!$J$4,IF($A60="B",INDEX(#REF!,MATCH('Tx-Dx Split'!$D60,#REF!,0))*$G$8*'Tx-Dx Split'!$J$5,0)))),"N/A")</f>
        <v>N/A</v>
      </c>
      <c r="K60" s="79" t="e">
        <f>IF(OR(H60="N/A",I60="N/A",J60="N/A"),INDEX(#REF!,MATCH('Tx-Dx Split'!D60,#REF!,0)),"Cannot Locate Section Reference")</f>
        <v>#REF!</v>
      </c>
      <c r="L60" s="79"/>
      <c r="M60" s="90">
        <v>44561</v>
      </c>
      <c r="N60"/>
      <c r="O60" s="92" t="str">
        <f>IFERROR(INDEX(#REF!,MATCH('Tx-Dx Split'!$D60,#REF!,0)),"Cannot Locate Section Reference")</f>
        <v>Cannot Locate Section Reference</v>
      </c>
      <c r="P60" s="92" t="str">
        <f>IFERROR(INDEX(#REF!,MATCH('Tx-Dx Split'!$D60,#REF!,0)),"Cannot Locate Section Reference")</f>
        <v>Cannot Locate Section Reference</v>
      </c>
      <c r="Q60" s="92" t="str">
        <f>IFERROR(INDEX(#REF!,MATCH('Tx-Dx Split'!$D60,#REF!,0)),"Cannot Locate Section Reference")</f>
        <v>Cannot Locate Section Reference</v>
      </c>
    </row>
    <row r="61" spans="1:19" ht="21.75" customHeight="1" x14ac:dyDescent="0.25">
      <c r="B61" s="74" t="s">
        <v>189</v>
      </c>
      <c r="H61" s="101"/>
      <c r="I61" s="101"/>
      <c r="J61" s="97"/>
    </row>
    <row r="62" spans="1:19" ht="21.75" customHeight="1" x14ac:dyDescent="0.25">
      <c r="B62" s="76"/>
      <c r="H62" s="101"/>
      <c r="I62" s="101"/>
      <c r="J62" s="97"/>
    </row>
    <row r="63" spans="1:19" ht="22.5" x14ac:dyDescent="0.25">
      <c r="B63" s="77" t="s">
        <v>1</v>
      </c>
      <c r="C63" s="78" t="s">
        <v>2</v>
      </c>
      <c r="D63" s="133" t="s">
        <v>3</v>
      </c>
      <c r="E63" s="134"/>
      <c r="F63" s="78" t="s">
        <v>4</v>
      </c>
      <c r="G63" s="78" t="s">
        <v>5</v>
      </c>
      <c r="H63" s="99" t="s">
        <v>107</v>
      </c>
      <c r="I63" s="99" t="s">
        <v>108</v>
      </c>
      <c r="J63" s="99" t="s">
        <v>109</v>
      </c>
      <c r="K63" s="78" t="s">
        <v>9</v>
      </c>
      <c r="L63" s="78"/>
      <c r="M63" s="78" t="s">
        <v>10</v>
      </c>
      <c r="N63"/>
      <c r="O63" s="92"/>
      <c r="P63" s="92"/>
      <c r="Q63" s="92"/>
    </row>
    <row r="64" spans="1:19" ht="53.25" customHeight="1" x14ac:dyDescent="0.25">
      <c r="B64" s="79" t="s">
        <v>207</v>
      </c>
      <c r="C64" s="79" t="s">
        <v>208</v>
      </c>
      <c r="D64" s="98" t="s">
        <v>209</v>
      </c>
      <c r="E64" s="98">
        <v>8.4</v>
      </c>
      <c r="F64" s="79" t="s">
        <v>210</v>
      </c>
      <c r="G64" s="79" t="s">
        <v>211</v>
      </c>
      <c r="H64" s="100" t="str">
        <f>IFERROR(IF(INDEX(#REF!,MATCH('Tx-Dx Split'!$D64,#REF!,0))="N/A","N/A",IF($A64="T",INDEX(#REF!,MATCH('Tx-Dx Split'!$D64,#REF!,0))*$G$7*'Tx-Dx Split'!$J$3,IF($A64="D",INDEX(#REF!,MATCH('Tx-Dx Split'!$D64,#REF!,0))*$G$7*'Tx-Dx Split'!$J$4,IF($A64="B",INDEX(#REF!,MATCH('Tx-Dx Split'!$D64,#REF!,0))*$G$7*'Tx-Dx Split'!$J$5,0)))),"N/A")</f>
        <v>N/A</v>
      </c>
      <c r="I64" s="100" t="str">
        <f>IFERROR(IF(INDEX(#REF!,MATCH('Tx-Dx Split'!$D64,#REF!,0))="N/A","N/A",IF($A64="T",INDEX(#REF!,MATCH('Tx-Dx Split'!$D64,#REF!,0))*$G$9*'Tx-Dx Split'!$J$3,IF($A64="D",INDEX(#REF!,MATCH('Tx-Dx Split'!$D64,#REF!,0))*$G$9*'Tx-Dx Split'!$J$4,IF($A64="B",INDEX(#REF!,MATCH('Tx-Dx Split'!$D64,#REF!,0))*$G$9*'Tx-Dx Split'!$J$5,0)))),"N/A")</f>
        <v>N/A</v>
      </c>
      <c r="J64" s="100" t="str">
        <f>IFERROR(IF(INDEX(#REF!,MATCH('Tx-Dx Split'!$D64,#REF!,0))="N/A","N/A",IF($A64="T",INDEX(#REF!,MATCH('Tx-Dx Split'!$D64,#REF!,0))*$G$8*'Tx-Dx Split'!$J$3,IF($A64="D",INDEX(#REF!,MATCH('Tx-Dx Split'!$D64,#REF!,0))*$G$8*'Tx-Dx Split'!$J$4,IF($A64="B",INDEX(#REF!,MATCH('Tx-Dx Split'!$D64,#REF!,0))*$G$8*'Tx-Dx Split'!$J$5,0)))),"N/A")</f>
        <v>N/A</v>
      </c>
      <c r="K64" s="79" t="e">
        <f>IF(OR(H64="N/A",I64="N/A",J64="N/A"),INDEX(#REF!,MATCH('Tx-Dx Split'!D64,#REF!,0)),"Cannot Locate Section Reference")</f>
        <v>#REF!</v>
      </c>
      <c r="L64" s="79"/>
      <c r="M64" s="90">
        <v>44561</v>
      </c>
      <c r="N64"/>
      <c r="O64" s="92" t="str">
        <f>IFERROR(INDEX(#REF!,MATCH('Tx-Dx Split'!$D64,#REF!,0)),"Cannot Locate Section Reference")</f>
        <v>Cannot Locate Section Reference</v>
      </c>
      <c r="P64" s="92" t="str">
        <f>IFERROR(INDEX(#REF!,MATCH('Tx-Dx Split'!$D64,#REF!,0)),"Cannot Locate Section Reference")</f>
        <v>Cannot Locate Section Reference</v>
      </c>
      <c r="Q64" s="92" t="str">
        <f>IFERROR(INDEX(#REF!,MATCH('Tx-Dx Split'!$D64,#REF!,0)),"Cannot Locate Section Reference")</f>
        <v>Cannot Locate Section Reference</v>
      </c>
    </row>
    <row r="65" spans="2:17" ht="53.25" customHeight="1" x14ac:dyDescent="0.25">
      <c r="B65" s="79" t="s">
        <v>207</v>
      </c>
      <c r="C65" s="79" t="s">
        <v>212</v>
      </c>
      <c r="D65" s="98" t="s">
        <v>213</v>
      </c>
      <c r="E65" s="98" t="s">
        <v>209</v>
      </c>
      <c r="F65" s="79" t="s">
        <v>214</v>
      </c>
      <c r="G65" s="79" t="s">
        <v>215</v>
      </c>
      <c r="H65" s="100" t="str">
        <f>IFERROR(IF(INDEX(#REF!,MATCH('Tx-Dx Split'!$D65,#REF!,0))="N/A","N/A",IF($A65="T",INDEX(#REF!,MATCH('Tx-Dx Split'!$D65,#REF!,0))*$G$7*'Tx-Dx Split'!$J$3,IF($A65="D",INDEX(#REF!,MATCH('Tx-Dx Split'!$D65,#REF!,0))*$G$7*'Tx-Dx Split'!$J$4,IF($A65="B",INDEX(#REF!,MATCH('Tx-Dx Split'!$D65,#REF!,0))*$G$7*'Tx-Dx Split'!$J$5,0)))),"N/A")</f>
        <v>N/A</v>
      </c>
      <c r="I65" s="100" t="str">
        <f>IFERROR(IF(INDEX(#REF!,MATCH('Tx-Dx Split'!$D65,#REF!,0))="N/A","N/A",IF($A65="T",INDEX(#REF!,MATCH('Tx-Dx Split'!$D65,#REF!,0))*$G$9*'Tx-Dx Split'!$J$3,IF($A65="D",INDEX(#REF!,MATCH('Tx-Dx Split'!$D65,#REF!,0))*$G$9*'Tx-Dx Split'!$J$4,IF($A65="B",INDEX(#REF!,MATCH('Tx-Dx Split'!$D65,#REF!,0))*$G$9*'Tx-Dx Split'!$J$5,0)))),"N/A")</f>
        <v>N/A</v>
      </c>
      <c r="J65" s="100" t="str">
        <f>IFERROR(IF(INDEX(#REF!,MATCH('Tx-Dx Split'!$D65,#REF!,0))="N/A","N/A",IF($A65="T",INDEX(#REF!,MATCH('Tx-Dx Split'!$D65,#REF!,0))*$G$8*'Tx-Dx Split'!$J$3,IF($A65="D",INDEX(#REF!,MATCH('Tx-Dx Split'!$D65,#REF!,0))*$G$8*'Tx-Dx Split'!$J$4,IF($A65="B",INDEX(#REF!,MATCH('Tx-Dx Split'!$D65,#REF!,0))*$G$8*'Tx-Dx Split'!$J$5,0)))),"N/A")</f>
        <v>N/A</v>
      </c>
      <c r="K65" s="79" t="e">
        <f>IF(OR(H65="N/A",I65="N/A",J65="N/A"),INDEX(#REF!,MATCH('Tx-Dx Split'!D65,#REF!,0)),"Cannot Locate Section Reference")</f>
        <v>#REF!</v>
      </c>
      <c r="L65" s="79"/>
      <c r="M65" s="90">
        <v>44593</v>
      </c>
      <c r="N65"/>
      <c r="O65" s="92" t="str">
        <f>IFERROR(INDEX(#REF!,MATCH('Tx-Dx Split'!$D65,#REF!,0)),"Cannot Locate Section Reference")</f>
        <v>Cannot Locate Section Reference</v>
      </c>
      <c r="P65" s="92" t="str">
        <f>IFERROR(INDEX(#REF!,MATCH('Tx-Dx Split'!$D65,#REF!,0)),"Cannot Locate Section Reference")</f>
        <v>Cannot Locate Section Reference</v>
      </c>
      <c r="Q65" s="92" t="str">
        <f>IFERROR(INDEX(#REF!,MATCH('Tx-Dx Split'!$D65,#REF!,0)),"Cannot Locate Section Reference")</f>
        <v>Cannot Locate Section Reference</v>
      </c>
    </row>
    <row r="66" spans="2:17" ht="53.25" customHeight="1" x14ac:dyDescent="0.25">
      <c r="B66" s="79" t="s">
        <v>207</v>
      </c>
      <c r="C66" s="79" t="s">
        <v>216</v>
      </c>
      <c r="D66" s="98" t="s">
        <v>213</v>
      </c>
      <c r="E66" s="98" t="s">
        <v>209</v>
      </c>
      <c r="F66" s="80" t="s">
        <v>217</v>
      </c>
      <c r="G66" s="79" t="s">
        <v>218</v>
      </c>
      <c r="H66" s="100" t="str">
        <f>IFERROR(IF(INDEX(#REF!,MATCH('Tx-Dx Split'!$D66,#REF!,0))="N/A","N/A",IF($A66="T",INDEX(#REF!,MATCH('Tx-Dx Split'!$D66,#REF!,0))*$G$7*'Tx-Dx Split'!$J$3,IF($A66="D",INDEX(#REF!,MATCH('Tx-Dx Split'!$D66,#REF!,0))*$G$7*'Tx-Dx Split'!$J$4,IF($A66="B",INDEX(#REF!,MATCH('Tx-Dx Split'!$D66,#REF!,0))*$G$7*'Tx-Dx Split'!$J$5,0)))),"N/A")</f>
        <v>N/A</v>
      </c>
      <c r="I66" s="100" t="str">
        <f>IFERROR(IF(INDEX(#REF!,MATCH('Tx-Dx Split'!$D66,#REF!,0))="N/A","N/A",IF($A66="T",INDEX(#REF!,MATCH('Tx-Dx Split'!$D66,#REF!,0))*$G$9*'Tx-Dx Split'!$J$3,IF($A66="D",INDEX(#REF!,MATCH('Tx-Dx Split'!$D66,#REF!,0))*$G$9*'Tx-Dx Split'!$J$4,IF($A66="B",INDEX(#REF!,MATCH('Tx-Dx Split'!$D66,#REF!,0))*$G$9*'Tx-Dx Split'!$J$5,0)))),"N/A")</f>
        <v>N/A</v>
      </c>
      <c r="J66" s="100" t="str">
        <f>IFERROR(IF(INDEX(#REF!,MATCH('Tx-Dx Split'!$D66,#REF!,0))="N/A","N/A",IF($A66="T",INDEX(#REF!,MATCH('Tx-Dx Split'!$D66,#REF!,0))*$G$8*'Tx-Dx Split'!$J$3,IF($A66="D",INDEX(#REF!,MATCH('Tx-Dx Split'!$D66,#REF!,0))*$G$8*'Tx-Dx Split'!$J$4,IF($A66="B",INDEX(#REF!,MATCH('Tx-Dx Split'!$D66,#REF!,0))*$G$8*'Tx-Dx Split'!$J$5,0)))),"N/A")</f>
        <v>N/A</v>
      </c>
      <c r="K66" s="79" t="e">
        <f>IF(OR(H66="N/A",I66="N/A",J66="N/A"),INDEX(#REF!,MATCH('Tx-Dx Split'!D66,#REF!,0)),"Cannot Locate Section Reference")</f>
        <v>#REF!</v>
      </c>
      <c r="L66" s="79"/>
      <c r="M66" s="90">
        <v>44561</v>
      </c>
      <c r="N66"/>
      <c r="O66" s="92" t="str">
        <f>IFERROR(INDEX(#REF!,MATCH('Tx-Dx Split'!$D66,#REF!,0)),"Cannot Locate Section Reference")</f>
        <v>Cannot Locate Section Reference</v>
      </c>
      <c r="P66" s="92" t="str">
        <f>IFERROR(INDEX(#REF!,MATCH('Tx-Dx Split'!$D66,#REF!,0)),"Cannot Locate Section Reference")</f>
        <v>Cannot Locate Section Reference</v>
      </c>
      <c r="Q66" s="92" t="str">
        <f>IFERROR(INDEX(#REF!,MATCH('Tx-Dx Split'!$D66,#REF!,0)),"Cannot Locate Section Reference")</f>
        <v>Cannot Locate Section Reference</v>
      </c>
    </row>
    <row r="67" spans="2:17" ht="53.25" customHeight="1" x14ac:dyDescent="0.25">
      <c r="B67" s="79" t="s">
        <v>219</v>
      </c>
      <c r="C67" s="79" t="s">
        <v>220</v>
      </c>
      <c r="D67" s="98">
        <v>8.4</v>
      </c>
      <c r="E67" s="98" t="s">
        <v>221</v>
      </c>
      <c r="F67" s="80" t="s">
        <v>222</v>
      </c>
      <c r="G67" s="79" t="s">
        <v>223</v>
      </c>
      <c r="H67" s="100" t="str">
        <f>IFERROR(IF(INDEX(#REF!,MATCH('Tx-Dx Split'!$D67,#REF!,0))="N/A","N/A",IF($A67="T",INDEX(#REF!,MATCH('Tx-Dx Split'!$D67,#REF!,0))*$G$7*'Tx-Dx Split'!$J$3,IF($A67="D",INDEX(#REF!,MATCH('Tx-Dx Split'!$D67,#REF!,0))*$G$7*'Tx-Dx Split'!$J$4,IF($A67="B",INDEX(#REF!,MATCH('Tx-Dx Split'!$D67,#REF!,0))*$G$7*'Tx-Dx Split'!$J$5,0)))),"N/A")</f>
        <v>N/A</v>
      </c>
      <c r="I67" s="100" t="str">
        <f>IFERROR(IF(INDEX(#REF!,MATCH('Tx-Dx Split'!$D67,#REF!,0))="N/A","N/A",IF($A67="T",INDEX(#REF!,MATCH('Tx-Dx Split'!$D67,#REF!,0))*$G$9*'Tx-Dx Split'!$J$3,IF($A67="D",INDEX(#REF!,MATCH('Tx-Dx Split'!$D67,#REF!,0))*$G$9*'Tx-Dx Split'!$J$4,IF($A67="B",INDEX(#REF!,MATCH('Tx-Dx Split'!$D67,#REF!,0))*$G$9*'Tx-Dx Split'!$J$5,0)))),"N/A")</f>
        <v>N/A</v>
      </c>
      <c r="J67" s="100" t="str">
        <f>IFERROR(IF(INDEX(#REF!,MATCH('Tx-Dx Split'!$D67,#REF!,0))="N/A","N/A",IF($A67="T",INDEX(#REF!,MATCH('Tx-Dx Split'!$D67,#REF!,0))*$G$8*'Tx-Dx Split'!$J$3,IF($A67="D",INDEX(#REF!,MATCH('Tx-Dx Split'!$D67,#REF!,0))*$G$8*'Tx-Dx Split'!$J$4,IF($A67="B",INDEX(#REF!,MATCH('Tx-Dx Split'!$D67,#REF!,0))*$G$8*'Tx-Dx Split'!$J$5,0)))),"N/A")</f>
        <v>N/A</v>
      </c>
      <c r="K67" s="79" t="e">
        <f>IF(OR(H67="N/A",I67="N/A",J67="N/A"),INDEX(#REF!,MATCH('Tx-Dx Split'!D67,#REF!,0)),"Cannot Locate Section Reference")</f>
        <v>#REF!</v>
      </c>
      <c r="L67" s="79"/>
      <c r="M67" s="90">
        <v>44561</v>
      </c>
      <c r="N67"/>
      <c r="O67" s="92" t="str">
        <f>IFERROR(INDEX(#REF!,MATCH('Tx-Dx Split'!$D67,#REF!,0)),"Cannot Locate Section Reference")</f>
        <v>Cannot Locate Section Reference</v>
      </c>
      <c r="P67" s="92" t="str">
        <f>IFERROR(INDEX(#REF!,MATCH('Tx-Dx Split'!$D67,#REF!,0)),"Cannot Locate Section Reference")</f>
        <v>Cannot Locate Section Reference</v>
      </c>
      <c r="Q67" s="92" t="str">
        <f>IFERROR(INDEX(#REF!,MATCH('Tx-Dx Split'!$D67,#REF!,0)),"Cannot Locate Section Reference")</f>
        <v>Cannot Locate Section Reference</v>
      </c>
    </row>
    <row r="68" spans="2:17" ht="53.25" customHeight="1" x14ac:dyDescent="0.25">
      <c r="B68" s="79" t="s">
        <v>219</v>
      </c>
      <c r="C68" s="79" t="s">
        <v>224</v>
      </c>
      <c r="D68" s="98" t="s">
        <v>225</v>
      </c>
      <c r="E68" s="98"/>
      <c r="F68" s="80" t="s">
        <v>226</v>
      </c>
      <c r="G68" s="79" t="s">
        <v>227</v>
      </c>
      <c r="H68" s="100" t="str">
        <f>IFERROR(IF(INDEX(#REF!,MATCH('Tx-Dx Split'!$D68,#REF!,0))="N/A","N/A",IF($A68="T",INDEX(#REF!,MATCH('Tx-Dx Split'!$D68,#REF!,0))*$G$7*'Tx-Dx Split'!$J$3,IF($A68="D",INDEX(#REF!,MATCH('Tx-Dx Split'!$D68,#REF!,0))*$G$7*'Tx-Dx Split'!$J$4,IF($A68="B",INDEX(#REF!,MATCH('Tx-Dx Split'!$D68,#REF!,0))*$G$7*'Tx-Dx Split'!$J$5,0)))),"N/A")</f>
        <v>N/A</v>
      </c>
      <c r="I68" s="100" t="str">
        <f>IFERROR(IF(INDEX(#REF!,MATCH('Tx-Dx Split'!$D68,#REF!,0))="N/A","N/A",IF($A68="T",INDEX(#REF!,MATCH('Tx-Dx Split'!$D68,#REF!,0))*$G$9*'Tx-Dx Split'!$J$3,IF($A68="D",INDEX(#REF!,MATCH('Tx-Dx Split'!$D68,#REF!,0))*$G$9*'Tx-Dx Split'!$J$4,IF($A68="B",INDEX(#REF!,MATCH('Tx-Dx Split'!$D68,#REF!,0))*$G$9*'Tx-Dx Split'!$J$5,0)))),"N/A")</f>
        <v>N/A</v>
      </c>
      <c r="J68" s="100" t="str">
        <f>IFERROR(IF(INDEX(#REF!,MATCH('Tx-Dx Split'!$D68,#REF!,0))="N/A","N/A",IF($A68="T",INDEX(#REF!,MATCH('Tx-Dx Split'!$D68,#REF!,0))*$G$8*'Tx-Dx Split'!$J$3,IF($A68="D",INDEX(#REF!,MATCH('Tx-Dx Split'!$D68,#REF!,0))*$G$8*'Tx-Dx Split'!$J$4,IF($A68="B",INDEX(#REF!,MATCH('Tx-Dx Split'!$D68,#REF!,0))*$G$8*'Tx-Dx Split'!$J$5,0)))),"N/A")</f>
        <v>N/A</v>
      </c>
      <c r="K68" s="79" t="e">
        <f>IF(OR(H68="N/A",I68="N/A",J68="N/A"),INDEX(#REF!,MATCH('Tx-Dx Split'!D68,#REF!,0)),"Cannot Locate Section Reference")</f>
        <v>#REF!</v>
      </c>
      <c r="L68" s="79"/>
      <c r="M68" s="90">
        <v>44561</v>
      </c>
      <c r="N68"/>
      <c r="O68" s="92" t="str">
        <f>IFERROR(INDEX(#REF!,MATCH('Tx-Dx Split'!$D68,#REF!,0)),"Cannot Locate Section Reference")</f>
        <v>Cannot Locate Section Reference</v>
      </c>
      <c r="P68" s="92" t="str">
        <f>IFERROR(INDEX(#REF!,MATCH('Tx-Dx Split'!$D68,#REF!,0)),"Cannot Locate Section Reference")</f>
        <v>Cannot Locate Section Reference</v>
      </c>
      <c r="Q68" s="92" t="str">
        <f>IFERROR(INDEX(#REF!,MATCH('Tx-Dx Split'!$D68,#REF!,0)),"Cannot Locate Section Reference")</f>
        <v>Cannot Locate Section Reference</v>
      </c>
    </row>
    <row r="69" spans="2:17" x14ac:dyDescent="0.25">
      <c r="B69" s="75"/>
    </row>
    <row r="70" spans="2:17" x14ac:dyDescent="0.25">
      <c r="B70" s="75"/>
    </row>
    <row r="71" spans="2:17" x14ac:dyDescent="0.25">
      <c r="B71" s="72"/>
    </row>
  </sheetData>
  <mergeCells count="6">
    <mergeCell ref="D63:E63"/>
    <mergeCell ref="D12:E12"/>
    <mergeCell ref="D19:E19"/>
    <mergeCell ref="D29:E29"/>
    <mergeCell ref="D40:E40"/>
    <mergeCell ref="D50:E5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60D29-FF57-4E19-952F-3354BDBE20F6}">
  <sheetPr filterMode="1"/>
  <dimension ref="A1:G125"/>
  <sheetViews>
    <sheetView topLeftCell="A54" workbookViewId="0">
      <selection activeCell="G105" sqref="G105"/>
    </sheetView>
  </sheetViews>
  <sheetFormatPr defaultRowHeight="15" x14ac:dyDescent="0.25"/>
  <cols>
    <col min="1" max="2" width="18.85546875" customWidth="1"/>
    <col min="3" max="7" width="20.7109375" customWidth="1"/>
  </cols>
  <sheetData>
    <row r="1" spans="1:7" ht="72" x14ac:dyDescent="0.25">
      <c r="A1" s="70" t="s">
        <v>228</v>
      </c>
      <c r="B1" s="70" t="s">
        <v>229</v>
      </c>
      <c r="C1" s="71" t="s">
        <v>230</v>
      </c>
      <c r="D1" s="71" t="s">
        <v>231</v>
      </c>
      <c r="E1" s="71" t="s">
        <v>232</v>
      </c>
      <c r="F1" s="71" t="s">
        <v>233</v>
      </c>
      <c r="G1" s="71" t="s">
        <v>234</v>
      </c>
    </row>
    <row r="2" spans="1:7" ht="96" hidden="1" x14ac:dyDescent="0.25">
      <c r="A2" s="66" t="s">
        <v>235</v>
      </c>
      <c r="B2" s="66" t="s">
        <v>236</v>
      </c>
      <c r="C2" s="6" t="s">
        <v>25</v>
      </c>
      <c r="D2" s="6" t="s">
        <v>25</v>
      </c>
      <c r="E2" s="6" t="s">
        <v>25</v>
      </c>
      <c r="F2" s="33" t="s">
        <v>25</v>
      </c>
      <c r="G2" s="33" t="s">
        <v>25</v>
      </c>
    </row>
    <row r="3" spans="1:7" ht="60" hidden="1" x14ac:dyDescent="0.25">
      <c r="A3" s="66" t="s">
        <v>235</v>
      </c>
      <c r="B3" s="66" t="s">
        <v>237</v>
      </c>
      <c r="C3" s="6" t="s">
        <v>25</v>
      </c>
      <c r="D3" s="6" t="s">
        <v>25</v>
      </c>
      <c r="E3" s="6" t="s">
        <v>25</v>
      </c>
      <c r="F3" s="33" t="s">
        <v>25</v>
      </c>
      <c r="G3" s="33" t="s">
        <v>25</v>
      </c>
    </row>
    <row r="4" spans="1:7" ht="72" hidden="1" x14ac:dyDescent="0.25">
      <c r="A4" s="66" t="s">
        <v>235</v>
      </c>
      <c r="B4" s="66" t="s">
        <v>238</v>
      </c>
      <c r="C4" s="6" t="s">
        <v>25</v>
      </c>
      <c r="D4" s="6" t="s">
        <v>25</v>
      </c>
      <c r="E4" s="6" t="s">
        <v>25</v>
      </c>
      <c r="F4" s="33" t="s">
        <v>25</v>
      </c>
      <c r="G4" s="33" t="s">
        <v>25</v>
      </c>
    </row>
    <row r="5" spans="1:7" ht="60" hidden="1" x14ac:dyDescent="0.25">
      <c r="A5" s="66" t="s">
        <v>235</v>
      </c>
      <c r="B5" s="66" t="s">
        <v>239</v>
      </c>
      <c r="C5" s="6" t="s">
        <v>25</v>
      </c>
      <c r="D5" s="6" t="s">
        <v>25</v>
      </c>
      <c r="E5" s="6" t="s">
        <v>25</v>
      </c>
      <c r="F5" s="33" t="s">
        <v>25</v>
      </c>
      <c r="G5" s="33" t="s">
        <v>25</v>
      </c>
    </row>
    <row r="6" spans="1:7" ht="84" hidden="1" x14ac:dyDescent="0.25">
      <c r="A6" s="66" t="s">
        <v>235</v>
      </c>
      <c r="B6" s="66" t="s">
        <v>240</v>
      </c>
      <c r="C6" s="6" t="s">
        <v>25</v>
      </c>
      <c r="D6" s="6" t="s">
        <v>25</v>
      </c>
      <c r="E6" s="6" t="s">
        <v>25</v>
      </c>
      <c r="F6" s="33" t="s">
        <v>25</v>
      </c>
      <c r="G6" s="33" t="s">
        <v>25</v>
      </c>
    </row>
    <row r="7" spans="1:7" ht="60" hidden="1" x14ac:dyDescent="0.25">
      <c r="A7" s="66" t="s">
        <v>235</v>
      </c>
      <c r="B7" s="66" t="s">
        <v>241</v>
      </c>
      <c r="C7" s="6" t="s">
        <v>25</v>
      </c>
      <c r="D7" s="6" t="s">
        <v>25</v>
      </c>
      <c r="E7" s="6" t="s">
        <v>25</v>
      </c>
      <c r="F7" s="33" t="s">
        <v>25</v>
      </c>
      <c r="G7" s="33" t="s">
        <v>25</v>
      </c>
    </row>
    <row r="8" spans="1:7" ht="48" hidden="1" x14ac:dyDescent="0.25">
      <c r="A8" s="66" t="s">
        <v>242</v>
      </c>
      <c r="B8" s="66" t="s">
        <v>243</v>
      </c>
      <c r="C8" s="6" t="s">
        <v>25</v>
      </c>
      <c r="D8" s="6" t="s">
        <v>25</v>
      </c>
      <c r="E8" s="6" t="s">
        <v>25</v>
      </c>
      <c r="F8" s="33" t="s">
        <v>25</v>
      </c>
      <c r="G8" s="33" t="s">
        <v>25</v>
      </c>
    </row>
    <row r="9" spans="1:7" ht="48" hidden="1" x14ac:dyDescent="0.25">
      <c r="A9" s="66" t="s">
        <v>242</v>
      </c>
      <c r="B9" s="66" t="s">
        <v>244</v>
      </c>
      <c r="C9" s="6" t="s">
        <v>25</v>
      </c>
      <c r="D9" s="6" t="s">
        <v>25</v>
      </c>
      <c r="E9" s="6" t="s">
        <v>25</v>
      </c>
      <c r="F9" s="33" t="s">
        <v>25</v>
      </c>
      <c r="G9" s="33" t="s">
        <v>25</v>
      </c>
    </row>
    <row r="10" spans="1:7" ht="48" hidden="1" x14ac:dyDescent="0.25">
      <c r="A10" s="66" t="s">
        <v>242</v>
      </c>
      <c r="B10" s="66" t="s">
        <v>245</v>
      </c>
      <c r="C10" s="6" t="s">
        <v>25</v>
      </c>
      <c r="D10" s="6" t="s">
        <v>25</v>
      </c>
      <c r="E10" s="6" t="s">
        <v>25</v>
      </c>
      <c r="F10" s="33" t="s">
        <v>25</v>
      </c>
      <c r="G10" s="33" t="s">
        <v>25</v>
      </c>
    </row>
    <row r="11" spans="1:7" ht="48" hidden="1" x14ac:dyDescent="0.25">
      <c r="A11" s="66" t="s">
        <v>242</v>
      </c>
      <c r="B11" s="66" t="s">
        <v>246</v>
      </c>
      <c r="C11" s="6" t="s">
        <v>25</v>
      </c>
      <c r="D11" s="6" t="s">
        <v>25</v>
      </c>
      <c r="E11" s="6" t="s">
        <v>25</v>
      </c>
      <c r="F11" s="33" t="s">
        <v>25</v>
      </c>
      <c r="G11" s="33" t="s">
        <v>25</v>
      </c>
    </row>
    <row r="12" spans="1:7" ht="48" hidden="1" x14ac:dyDescent="0.25">
      <c r="A12" s="66" t="s">
        <v>242</v>
      </c>
      <c r="B12" s="66" t="s">
        <v>247</v>
      </c>
      <c r="C12" s="6" t="s">
        <v>25</v>
      </c>
      <c r="D12" s="6" t="s">
        <v>25</v>
      </c>
      <c r="E12" s="6" t="s">
        <v>25</v>
      </c>
      <c r="F12" s="33" t="s">
        <v>25</v>
      </c>
      <c r="G12" s="33" t="s">
        <v>25</v>
      </c>
    </row>
    <row r="13" spans="1:7" ht="60" x14ac:dyDescent="0.25">
      <c r="A13" s="66" t="s">
        <v>248</v>
      </c>
      <c r="B13" s="66" t="s">
        <v>249</v>
      </c>
      <c r="C13" s="6">
        <v>0</v>
      </c>
      <c r="D13" s="6">
        <v>0</v>
      </c>
      <c r="E13" s="6">
        <v>0</v>
      </c>
      <c r="F13" s="33" t="s">
        <v>25</v>
      </c>
      <c r="G13" s="33">
        <v>0</v>
      </c>
    </row>
    <row r="14" spans="1:7" ht="72" x14ac:dyDescent="0.25">
      <c r="A14" s="66" t="s">
        <v>248</v>
      </c>
      <c r="B14" s="66" t="s">
        <v>250</v>
      </c>
      <c r="C14" s="6">
        <v>0</v>
      </c>
      <c r="D14" s="6">
        <v>0</v>
      </c>
      <c r="E14" s="6">
        <v>0</v>
      </c>
      <c r="F14" s="33" t="s">
        <v>25</v>
      </c>
      <c r="G14" s="33">
        <v>0</v>
      </c>
    </row>
    <row r="15" spans="1:7" ht="48" x14ac:dyDescent="0.25">
      <c r="A15" s="66" t="s">
        <v>248</v>
      </c>
      <c r="B15" s="66" t="s">
        <v>251</v>
      </c>
      <c r="C15" s="6">
        <v>0</v>
      </c>
      <c r="D15" s="6">
        <v>0</v>
      </c>
      <c r="E15" s="6">
        <v>0</v>
      </c>
      <c r="F15" s="33" t="s">
        <v>25</v>
      </c>
      <c r="G15" s="33">
        <v>0</v>
      </c>
    </row>
    <row r="16" spans="1:7" ht="48" hidden="1" x14ac:dyDescent="0.25">
      <c r="A16" s="66" t="s">
        <v>248</v>
      </c>
      <c r="B16" s="66" t="s">
        <v>252</v>
      </c>
      <c r="C16" s="6" t="s">
        <v>25</v>
      </c>
      <c r="D16" s="6" t="s">
        <v>25</v>
      </c>
      <c r="E16" s="6" t="s">
        <v>25</v>
      </c>
      <c r="F16" s="33" t="s">
        <v>25</v>
      </c>
      <c r="G16" s="33" t="s">
        <v>25</v>
      </c>
    </row>
    <row r="17" spans="1:7" ht="60" hidden="1" x14ac:dyDescent="0.25">
      <c r="A17" s="66" t="s">
        <v>248</v>
      </c>
      <c r="B17" s="66" t="s">
        <v>253</v>
      </c>
      <c r="C17" s="6" t="s">
        <v>25</v>
      </c>
      <c r="D17" s="6" t="s">
        <v>25</v>
      </c>
      <c r="E17" s="6" t="s">
        <v>25</v>
      </c>
      <c r="F17" s="33" t="s">
        <v>25</v>
      </c>
      <c r="G17" s="33" t="s">
        <v>25</v>
      </c>
    </row>
    <row r="18" spans="1:7" ht="60" hidden="1" x14ac:dyDescent="0.25">
      <c r="A18" s="67" t="s">
        <v>248</v>
      </c>
      <c r="B18" s="66" t="s">
        <v>254</v>
      </c>
      <c r="C18" s="6" t="s">
        <v>25</v>
      </c>
      <c r="D18" s="6" t="s">
        <v>25</v>
      </c>
      <c r="E18" s="6" t="s">
        <v>25</v>
      </c>
      <c r="F18" s="6" t="s">
        <v>25</v>
      </c>
      <c r="G18" s="6" t="s">
        <v>25</v>
      </c>
    </row>
    <row r="19" spans="1:7" ht="216.75" hidden="1" x14ac:dyDescent="0.25">
      <c r="A19" s="66" t="s">
        <v>248</v>
      </c>
      <c r="B19" s="66" t="s">
        <v>255</v>
      </c>
      <c r="C19" s="6" t="s">
        <v>25</v>
      </c>
      <c r="D19" s="6" t="s">
        <v>25</v>
      </c>
      <c r="E19" s="6" t="s">
        <v>25</v>
      </c>
      <c r="F19" s="33" t="s">
        <v>25</v>
      </c>
      <c r="G19" s="33" t="s">
        <v>256</v>
      </c>
    </row>
    <row r="20" spans="1:7" ht="216.75" hidden="1" x14ac:dyDescent="0.25">
      <c r="A20" s="66" t="s">
        <v>248</v>
      </c>
      <c r="B20" s="66" t="s">
        <v>257</v>
      </c>
      <c r="C20" s="6" t="s">
        <v>25</v>
      </c>
      <c r="D20" s="6" t="s">
        <v>25</v>
      </c>
      <c r="E20" s="6" t="s">
        <v>25</v>
      </c>
      <c r="F20" s="33" t="s">
        <v>25</v>
      </c>
      <c r="G20" s="33" t="s">
        <v>256</v>
      </c>
    </row>
    <row r="21" spans="1:7" ht="216.75" hidden="1" x14ac:dyDescent="0.25">
      <c r="A21" s="66" t="s">
        <v>248</v>
      </c>
      <c r="B21" s="66" t="s">
        <v>258</v>
      </c>
      <c r="C21" s="6" t="s">
        <v>25</v>
      </c>
      <c r="D21" s="6" t="s">
        <v>25</v>
      </c>
      <c r="E21" s="6" t="s">
        <v>25</v>
      </c>
      <c r="F21" s="33" t="s">
        <v>25</v>
      </c>
      <c r="G21" s="33" t="s">
        <v>256</v>
      </c>
    </row>
    <row r="22" spans="1:7" ht="216.75" hidden="1" x14ac:dyDescent="0.25">
      <c r="A22" s="66" t="s">
        <v>248</v>
      </c>
      <c r="B22" s="66" t="s">
        <v>259</v>
      </c>
      <c r="C22" s="6" t="s">
        <v>25</v>
      </c>
      <c r="D22" s="6" t="s">
        <v>25</v>
      </c>
      <c r="E22" s="6" t="s">
        <v>25</v>
      </c>
      <c r="F22" s="33" t="s">
        <v>25</v>
      </c>
      <c r="G22" s="33" t="s">
        <v>256</v>
      </c>
    </row>
    <row r="23" spans="1:7" ht="216.75" hidden="1" x14ac:dyDescent="0.25">
      <c r="A23" s="66" t="s">
        <v>248</v>
      </c>
      <c r="B23" s="66" t="s">
        <v>260</v>
      </c>
      <c r="C23" s="6" t="s">
        <v>25</v>
      </c>
      <c r="D23" s="6" t="s">
        <v>25</v>
      </c>
      <c r="E23" s="6" t="s">
        <v>25</v>
      </c>
      <c r="F23" s="33" t="s">
        <v>25</v>
      </c>
      <c r="G23" s="33" t="s">
        <v>256</v>
      </c>
    </row>
    <row r="24" spans="1:7" ht="216.75" hidden="1" x14ac:dyDescent="0.25">
      <c r="A24" s="66" t="s">
        <v>248</v>
      </c>
      <c r="B24" s="66" t="s">
        <v>261</v>
      </c>
      <c r="C24" s="6" t="s">
        <v>25</v>
      </c>
      <c r="D24" s="6" t="s">
        <v>25</v>
      </c>
      <c r="E24" s="6" t="s">
        <v>25</v>
      </c>
      <c r="F24" s="33" t="s">
        <v>25</v>
      </c>
      <c r="G24" s="33" t="s">
        <v>256</v>
      </c>
    </row>
    <row r="25" spans="1:7" ht="216.75" hidden="1" x14ac:dyDescent="0.25">
      <c r="A25" s="66" t="s">
        <v>248</v>
      </c>
      <c r="B25" s="66" t="s">
        <v>262</v>
      </c>
      <c r="C25" s="6" t="s">
        <v>25</v>
      </c>
      <c r="D25" s="6" t="s">
        <v>25</v>
      </c>
      <c r="E25" s="6" t="s">
        <v>25</v>
      </c>
      <c r="F25" s="33" t="s">
        <v>25</v>
      </c>
      <c r="G25" s="33" t="s">
        <v>256</v>
      </c>
    </row>
    <row r="26" spans="1:7" ht="48" x14ac:dyDescent="0.25">
      <c r="A26" s="66" t="s">
        <v>248</v>
      </c>
      <c r="B26" s="66" t="s">
        <v>263</v>
      </c>
      <c r="C26" s="6">
        <v>0</v>
      </c>
      <c r="D26" s="6">
        <v>0</v>
      </c>
      <c r="E26" s="6">
        <v>0</v>
      </c>
      <c r="F26" s="33" t="s">
        <v>25</v>
      </c>
      <c r="G26" s="33">
        <v>0</v>
      </c>
    </row>
    <row r="27" spans="1:7" ht="60" x14ac:dyDescent="0.25">
      <c r="A27" s="66" t="s">
        <v>248</v>
      </c>
      <c r="B27" s="66" t="s">
        <v>264</v>
      </c>
      <c r="C27" s="6">
        <v>0</v>
      </c>
      <c r="D27" s="6" t="s">
        <v>25</v>
      </c>
      <c r="E27" s="6">
        <v>0</v>
      </c>
      <c r="F27" s="33">
        <v>0</v>
      </c>
      <c r="G27" s="33">
        <v>0</v>
      </c>
    </row>
    <row r="28" spans="1:7" ht="60" x14ac:dyDescent="0.25">
      <c r="A28" s="66" t="s">
        <v>248</v>
      </c>
      <c r="B28" s="66" t="s">
        <v>265</v>
      </c>
      <c r="C28" s="6">
        <v>0</v>
      </c>
      <c r="D28" s="6">
        <v>0</v>
      </c>
      <c r="E28" s="6">
        <v>0</v>
      </c>
      <c r="F28" s="33" t="s">
        <v>25</v>
      </c>
      <c r="G28" s="33">
        <v>0</v>
      </c>
    </row>
    <row r="29" spans="1:7" ht="36" hidden="1" x14ac:dyDescent="0.25">
      <c r="A29" s="66" t="s">
        <v>248</v>
      </c>
      <c r="B29" s="66" t="s">
        <v>266</v>
      </c>
      <c r="C29" s="6" t="s">
        <v>25</v>
      </c>
      <c r="D29" s="6" t="s">
        <v>25</v>
      </c>
      <c r="E29" s="6" t="s">
        <v>25</v>
      </c>
      <c r="F29" s="33" t="s">
        <v>25</v>
      </c>
      <c r="G29" s="33" t="s">
        <v>25</v>
      </c>
    </row>
    <row r="30" spans="1:7" ht="48" hidden="1" x14ac:dyDescent="0.25">
      <c r="A30" s="66" t="s">
        <v>248</v>
      </c>
      <c r="B30" s="66" t="s">
        <v>267</v>
      </c>
      <c r="C30" s="6" t="s">
        <v>25</v>
      </c>
      <c r="D30" s="6" t="s">
        <v>25</v>
      </c>
      <c r="E30" s="6" t="s">
        <v>25</v>
      </c>
      <c r="F30" s="33" t="s">
        <v>25</v>
      </c>
      <c r="G30" s="33" t="s">
        <v>25</v>
      </c>
    </row>
    <row r="31" spans="1:7" ht="216.75" hidden="1" x14ac:dyDescent="0.25">
      <c r="A31" s="66" t="s">
        <v>268</v>
      </c>
      <c r="B31" s="66" t="s">
        <v>269</v>
      </c>
      <c r="C31" s="6" t="s">
        <v>25</v>
      </c>
      <c r="D31" s="6" t="s">
        <v>25</v>
      </c>
      <c r="E31" s="6" t="s">
        <v>25</v>
      </c>
      <c r="F31" s="33" t="s">
        <v>25</v>
      </c>
      <c r="G31" s="33" t="s">
        <v>256</v>
      </c>
    </row>
    <row r="32" spans="1:7" ht="216.75" hidden="1" x14ac:dyDescent="0.25">
      <c r="A32" s="66" t="s">
        <v>268</v>
      </c>
      <c r="B32" s="66" t="s">
        <v>270</v>
      </c>
      <c r="C32" s="6" t="s">
        <v>25</v>
      </c>
      <c r="D32" s="6" t="s">
        <v>25</v>
      </c>
      <c r="E32" s="6" t="s">
        <v>25</v>
      </c>
      <c r="F32" s="33" t="s">
        <v>25</v>
      </c>
      <c r="G32" s="33" t="s">
        <v>256</v>
      </c>
    </row>
    <row r="33" spans="1:7" ht="72" x14ac:dyDescent="0.25">
      <c r="A33" s="68" t="s">
        <v>268</v>
      </c>
      <c r="B33" s="66" t="s">
        <v>271</v>
      </c>
      <c r="C33" s="6" t="s">
        <v>25</v>
      </c>
      <c r="D33" s="6" t="s">
        <v>25</v>
      </c>
      <c r="E33" s="6" t="s">
        <v>272</v>
      </c>
      <c r="F33" s="34" t="s">
        <v>273</v>
      </c>
      <c r="G33" s="34" t="s">
        <v>274</v>
      </c>
    </row>
    <row r="34" spans="1:7" ht="96" hidden="1" x14ac:dyDescent="0.25">
      <c r="A34" s="69" t="s">
        <v>268</v>
      </c>
      <c r="B34" s="66" t="s">
        <v>275</v>
      </c>
      <c r="C34" s="6" t="s">
        <v>25</v>
      </c>
      <c r="D34" s="6" t="s">
        <v>25</v>
      </c>
      <c r="E34" s="6" t="s">
        <v>25</v>
      </c>
      <c r="F34" s="33" t="s">
        <v>25</v>
      </c>
      <c r="G34" s="33" t="s">
        <v>25</v>
      </c>
    </row>
    <row r="35" spans="1:7" ht="108" hidden="1" x14ac:dyDescent="0.25">
      <c r="A35" s="67" t="s">
        <v>268</v>
      </c>
      <c r="B35" s="66" t="s">
        <v>276</v>
      </c>
      <c r="C35" s="6" t="s">
        <v>25</v>
      </c>
      <c r="D35" s="6" t="s">
        <v>25</v>
      </c>
      <c r="E35" s="6" t="s">
        <v>25</v>
      </c>
      <c r="F35" s="33" t="s">
        <v>25</v>
      </c>
      <c r="G35" s="33" t="s">
        <v>25</v>
      </c>
    </row>
    <row r="36" spans="1:7" ht="216.75" hidden="1" x14ac:dyDescent="0.25">
      <c r="A36" s="66" t="s">
        <v>268</v>
      </c>
      <c r="B36" s="66" t="s">
        <v>277</v>
      </c>
      <c r="C36" s="6" t="s">
        <v>25</v>
      </c>
      <c r="D36" s="6" t="s">
        <v>25</v>
      </c>
      <c r="E36" s="6" t="s">
        <v>25</v>
      </c>
      <c r="F36" s="33" t="s">
        <v>25</v>
      </c>
      <c r="G36" s="33" t="s">
        <v>256</v>
      </c>
    </row>
    <row r="37" spans="1:7" ht="216.75" hidden="1" x14ac:dyDescent="0.25">
      <c r="A37" s="66" t="s">
        <v>268</v>
      </c>
      <c r="B37" s="66" t="s">
        <v>278</v>
      </c>
      <c r="C37" s="6" t="s">
        <v>25</v>
      </c>
      <c r="D37" s="6" t="s">
        <v>25</v>
      </c>
      <c r="E37" s="6" t="s">
        <v>25</v>
      </c>
      <c r="F37" s="33" t="s">
        <v>25</v>
      </c>
      <c r="G37" s="33" t="s">
        <v>256</v>
      </c>
    </row>
    <row r="38" spans="1:7" ht="216.75" hidden="1" x14ac:dyDescent="0.25">
      <c r="A38" s="66" t="s">
        <v>268</v>
      </c>
      <c r="B38" s="66" t="s">
        <v>279</v>
      </c>
      <c r="C38" s="6" t="s">
        <v>25</v>
      </c>
      <c r="D38" s="6" t="s">
        <v>25</v>
      </c>
      <c r="E38" s="6" t="s">
        <v>25</v>
      </c>
      <c r="F38" s="33" t="s">
        <v>25</v>
      </c>
      <c r="G38" s="33" t="s">
        <v>256</v>
      </c>
    </row>
    <row r="39" spans="1:7" ht="216.75" hidden="1" x14ac:dyDescent="0.25">
      <c r="A39" s="66" t="s">
        <v>268</v>
      </c>
      <c r="B39" s="66" t="s">
        <v>280</v>
      </c>
      <c r="C39" s="6" t="s">
        <v>25</v>
      </c>
      <c r="D39" s="6" t="s">
        <v>25</v>
      </c>
      <c r="E39" s="6" t="s">
        <v>25</v>
      </c>
      <c r="F39" s="33" t="s">
        <v>25</v>
      </c>
      <c r="G39" s="33" t="s">
        <v>256</v>
      </c>
    </row>
    <row r="40" spans="1:7" ht="216.75" hidden="1" x14ac:dyDescent="0.25">
      <c r="A40" s="66" t="s">
        <v>268</v>
      </c>
      <c r="B40" s="66" t="s">
        <v>281</v>
      </c>
      <c r="C40" s="6" t="s">
        <v>25</v>
      </c>
      <c r="D40" s="6" t="s">
        <v>25</v>
      </c>
      <c r="E40" s="6" t="s">
        <v>25</v>
      </c>
      <c r="F40" s="33" t="s">
        <v>25</v>
      </c>
      <c r="G40" s="33" t="s">
        <v>256</v>
      </c>
    </row>
    <row r="41" spans="1:7" ht="216.75" hidden="1" x14ac:dyDescent="0.25">
      <c r="A41" s="66" t="s">
        <v>268</v>
      </c>
      <c r="B41" s="66" t="s">
        <v>282</v>
      </c>
      <c r="C41" s="6" t="s">
        <v>25</v>
      </c>
      <c r="D41" s="6" t="s">
        <v>25</v>
      </c>
      <c r="E41" s="6" t="s">
        <v>25</v>
      </c>
      <c r="F41" s="33" t="s">
        <v>25</v>
      </c>
      <c r="G41" s="33" t="s">
        <v>256</v>
      </c>
    </row>
    <row r="42" spans="1:7" ht="216.75" hidden="1" x14ac:dyDescent="0.25">
      <c r="A42" s="66" t="s">
        <v>268</v>
      </c>
      <c r="B42" s="66" t="s">
        <v>283</v>
      </c>
      <c r="C42" s="6" t="s">
        <v>25</v>
      </c>
      <c r="D42" s="6" t="s">
        <v>25</v>
      </c>
      <c r="E42" s="6" t="s">
        <v>25</v>
      </c>
      <c r="F42" s="33" t="s">
        <v>25</v>
      </c>
      <c r="G42" s="33" t="s">
        <v>256</v>
      </c>
    </row>
    <row r="43" spans="1:7" ht="48" x14ac:dyDescent="0.25">
      <c r="A43" s="66" t="s">
        <v>268</v>
      </c>
      <c r="B43" s="66" t="s">
        <v>284</v>
      </c>
      <c r="C43" s="11">
        <v>0.2</v>
      </c>
      <c r="D43" s="6" t="s">
        <v>25</v>
      </c>
      <c r="E43" s="12">
        <v>1297</v>
      </c>
      <c r="F43" s="34">
        <v>43230</v>
      </c>
      <c r="G43" s="34">
        <v>5153</v>
      </c>
    </row>
    <row r="44" spans="1:7" ht="72" x14ac:dyDescent="0.25">
      <c r="A44" s="66" t="s">
        <v>268</v>
      </c>
      <c r="B44" s="66" t="s">
        <v>285</v>
      </c>
      <c r="C44" s="11">
        <v>0.3</v>
      </c>
      <c r="D44" s="6" t="s">
        <v>25</v>
      </c>
      <c r="E44" s="6">
        <v>413</v>
      </c>
      <c r="F44" s="34">
        <v>9188</v>
      </c>
      <c r="G44" s="34">
        <v>1640</v>
      </c>
    </row>
    <row r="45" spans="1:7" ht="72" x14ac:dyDescent="0.25">
      <c r="A45" s="67" t="s">
        <v>268</v>
      </c>
      <c r="B45" s="66" t="s">
        <v>286</v>
      </c>
      <c r="C45" s="6">
        <v>0</v>
      </c>
      <c r="D45" s="6" t="s">
        <v>25</v>
      </c>
      <c r="E45" s="6">
        <v>0</v>
      </c>
      <c r="F45" s="33">
        <v>0</v>
      </c>
      <c r="G45" s="34">
        <v>0</v>
      </c>
    </row>
    <row r="46" spans="1:7" ht="216.75" hidden="1" x14ac:dyDescent="0.25">
      <c r="A46" s="66" t="s">
        <v>268</v>
      </c>
      <c r="B46" s="66" t="s">
        <v>287</v>
      </c>
      <c r="C46" s="6" t="s">
        <v>25</v>
      </c>
      <c r="D46" s="6" t="s">
        <v>25</v>
      </c>
      <c r="E46" s="6" t="s">
        <v>25</v>
      </c>
      <c r="F46" s="33" t="s">
        <v>25</v>
      </c>
      <c r="G46" s="33" t="s">
        <v>256</v>
      </c>
    </row>
    <row r="47" spans="1:7" ht="216.75" hidden="1" x14ac:dyDescent="0.25">
      <c r="A47" s="66" t="s">
        <v>268</v>
      </c>
      <c r="B47" s="66" t="s">
        <v>288</v>
      </c>
      <c r="C47" s="6">
        <v>0</v>
      </c>
      <c r="D47" s="6" t="s">
        <v>25</v>
      </c>
      <c r="E47" s="6">
        <v>0</v>
      </c>
      <c r="F47" s="33">
        <v>0</v>
      </c>
      <c r="G47" s="33" t="s">
        <v>256</v>
      </c>
    </row>
    <row r="48" spans="1:7" ht="60" x14ac:dyDescent="0.25">
      <c r="A48" s="66" t="s">
        <v>268</v>
      </c>
      <c r="B48" s="66" t="s">
        <v>289</v>
      </c>
      <c r="C48" s="6" t="s">
        <v>25</v>
      </c>
      <c r="D48" s="6" t="s">
        <v>25</v>
      </c>
      <c r="E48" s="6">
        <v>0</v>
      </c>
      <c r="F48" s="33">
        <v>0</v>
      </c>
      <c r="G48" s="33">
        <v>0</v>
      </c>
    </row>
    <row r="49" spans="1:7" ht="60" x14ac:dyDescent="0.25">
      <c r="A49" s="67" t="s">
        <v>268</v>
      </c>
      <c r="B49" s="66" t="s">
        <v>290</v>
      </c>
      <c r="C49" s="6">
        <v>0</v>
      </c>
      <c r="D49" s="6" t="s">
        <v>25</v>
      </c>
      <c r="E49" s="6">
        <v>0</v>
      </c>
      <c r="F49" s="33">
        <v>0</v>
      </c>
      <c r="G49" s="34">
        <v>0</v>
      </c>
    </row>
    <row r="50" spans="1:7" ht="216.75" hidden="1" x14ac:dyDescent="0.25">
      <c r="A50" s="66" t="s">
        <v>268</v>
      </c>
      <c r="B50" s="66" t="s">
        <v>291</v>
      </c>
      <c r="C50" s="6" t="s">
        <v>25</v>
      </c>
      <c r="D50" s="6" t="s">
        <v>25</v>
      </c>
      <c r="E50" s="6" t="s">
        <v>25</v>
      </c>
      <c r="F50" s="33" t="s">
        <v>25</v>
      </c>
      <c r="G50" s="33" t="s">
        <v>256</v>
      </c>
    </row>
    <row r="51" spans="1:7" ht="216.75" hidden="1" x14ac:dyDescent="0.25">
      <c r="A51" s="66" t="s">
        <v>268</v>
      </c>
      <c r="B51" s="66" t="s">
        <v>292</v>
      </c>
      <c r="C51" s="6" t="s">
        <v>25</v>
      </c>
      <c r="D51" s="6" t="s">
        <v>25</v>
      </c>
      <c r="E51" s="6" t="s">
        <v>25</v>
      </c>
      <c r="F51" s="33" t="s">
        <v>25</v>
      </c>
      <c r="G51" s="33" t="s">
        <v>256</v>
      </c>
    </row>
    <row r="52" spans="1:7" ht="216.75" hidden="1" x14ac:dyDescent="0.25">
      <c r="A52" s="66" t="s">
        <v>268</v>
      </c>
      <c r="B52" s="66" t="s">
        <v>293</v>
      </c>
      <c r="C52" s="6" t="s">
        <v>25</v>
      </c>
      <c r="D52" s="6" t="s">
        <v>25</v>
      </c>
      <c r="E52" s="6" t="s">
        <v>25</v>
      </c>
      <c r="F52" s="33" t="s">
        <v>25</v>
      </c>
      <c r="G52" s="33" t="s">
        <v>256</v>
      </c>
    </row>
    <row r="53" spans="1:7" ht="216.75" hidden="1" x14ac:dyDescent="0.25">
      <c r="A53" s="66" t="s">
        <v>268</v>
      </c>
      <c r="B53" s="66" t="s">
        <v>294</v>
      </c>
      <c r="C53" s="6" t="s">
        <v>25</v>
      </c>
      <c r="D53" s="6" t="s">
        <v>25</v>
      </c>
      <c r="E53" s="6" t="s">
        <v>25</v>
      </c>
      <c r="F53" s="33" t="s">
        <v>25</v>
      </c>
      <c r="G53" s="33" t="s">
        <v>256</v>
      </c>
    </row>
    <row r="54" spans="1:7" ht="38.25" x14ac:dyDescent="0.25">
      <c r="A54" s="66" t="s">
        <v>268</v>
      </c>
      <c r="B54" s="66" t="s">
        <v>295</v>
      </c>
      <c r="C54" s="11" t="s">
        <v>296</v>
      </c>
      <c r="D54" s="6" t="s">
        <v>25</v>
      </c>
      <c r="E54" s="6" t="s">
        <v>297</v>
      </c>
      <c r="F54" s="33" t="s">
        <v>298</v>
      </c>
      <c r="G54" s="33" t="s">
        <v>299</v>
      </c>
    </row>
    <row r="55" spans="1:7" ht="216.75" hidden="1" x14ac:dyDescent="0.25">
      <c r="A55" s="66" t="s">
        <v>268</v>
      </c>
      <c r="B55" s="66" t="s">
        <v>300</v>
      </c>
      <c r="C55" s="6" t="s">
        <v>25</v>
      </c>
      <c r="D55" s="6" t="s">
        <v>25</v>
      </c>
      <c r="E55" s="6" t="s">
        <v>25</v>
      </c>
      <c r="F55" s="33" t="s">
        <v>25</v>
      </c>
      <c r="G55" s="33" t="s">
        <v>256</v>
      </c>
    </row>
    <row r="56" spans="1:7" ht="216.75" hidden="1" x14ac:dyDescent="0.25">
      <c r="A56" s="66" t="s">
        <v>268</v>
      </c>
      <c r="B56" s="66" t="s">
        <v>301</v>
      </c>
      <c r="C56" s="6" t="s">
        <v>25</v>
      </c>
      <c r="D56" s="6" t="s">
        <v>25</v>
      </c>
      <c r="E56" s="6" t="s">
        <v>25</v>
      </c>
      <c r="F56" s="33" t="s">
        <v>25</v>
      </c>
      <c r="G56" s="33" t="s">
        <v>256</v>
      </c>
    </row>
    <row r="57" spans="1:7" ht="216.75" hidden="1" x14ac:dyDescent="0.25">
      <c r="A57" s="66" t="s">
        <v>268</v>
      </c>
      <c r="B57" s="66" t="s">
        <v>302</v>
      </c>
      <c r="C57" s="6" t="s">
        <v>25</v>
      </c>
      <c r="D57" s="6" t="s">
        <v>25</v>
      </c>
      <c r="E57" s="6" t="s">
        <v>25</v>
      </c>
      <c r="F57" s="33" t="s">
        <v>25</v>
      </c>
      <c r="G57" s="33" t="s">
        <v>256</v>
      </c>
    </row>
    <row r="58" spans="1:7" ht="216.75" hidden="1" x14ac:dyDescent="0.25">
      <c r="A58" s="66" t="s">
        <v>268</v>
      </c>
      <c r="B58" s="66" t="s">
        <v>303</v>
      </c>
      <c r="C58" s="6" t="s">
        <v>25</v>
      </c>
      <c r="D58" s="6" t="s">
        <v>25</v>
      </c>
      <c r="E58" s="6" t="s">
        <v>25</v>
      </c>
      <c r="F58" s="33" t="s">
        <v>25</v>
      </c>
      <c r="G58" s="33" t="s">
        <v>256</v>
      </c>
    </row>
    <row r="59" spans="1:7" ht="72" x14ac:dyDescent="0.25">
      <c r="A59" s="66" t="s">
        <v>268</v>
      </c>
      <c r="B59" s="66" t="s">
        <v>304</v>
      </c>
      <c r="C59" s="6" t="s">
        <v>25</v>
      </c>
      <c r="D59" s="6" t="s">
        <v>25</v>
      </c>
      <c r="E59" s="12">
        <v>1961</v>
      </c>
      <c r="F59" s="34">
        <v>58187</v>
      </c>
      <c r="G59" s="34">
        <v>7790</v>
      </c>
    </row>
    <row r="60" spans="1:7" ht="72" x14ac:dyDescent="0.25">
      <c r="A60" s="66" t="s">
        <v>268</v>
      </c>
      <c r="B60" s="66" t="s">
        <v>305</v>
      </c>
      <c r="C60" s="6" t="s">
        <v>25</v>
      </c>
      <c r="D60" s="6" t="s">
        <v>25</v>
      </c>
      <c r="E60" s="6">
        <v>580</v>
      </c>
      <c r="F60" s="34">
        <v>21263</v>
      </c>
      <c r="G60" s="34">
        <v>2305</v>
      </c>
    </row>
    <row r="61" spans="1:7" ht="84" x14ac:dyDescent="0.25">
      <c r="A61" s="66" t="s">
        <v>268</v>
      </c>
      <c r="B61" s="66" t="s">
        <v>306</v>
      </c>
      <c r="C61" s="6" t="s">
        <v>25</v>
      </c>
      <c r="D61" s="6" t="s">
        <v>25</v>
      </c>
      <c r="E61" s="6" t="s">
        <v>307</v>
      </c>
      <c r="F61" s="33" t="s">
        <v>308</v>
      </c>
      <c r="G61" s="33" t="s">
        <v>309</v>
      </c>
    </row>
    <row r="62" spans="1:7" ht="216.75" hidden="1" x14ac:dyDescent="0.25">
      <c r="A62" s="66" t="s">
        <v>268</v>
      </c>
      <c r="B62" s="66" t="s">
        <v>310</v>
      </c>
      <c r="C62" s="6" t="s">
        <v>25</v>
      </c>
      <c r="D62" s="6" t="s">
        <v>25</v>
      </c>
      <c r="E62" s="6" t="s">
        <v>25</v>
      </c>
      <c r="F62" s="33" t="s">
        <v>25</v>
      </c>
      <c r="G62" s="33" t="s">
        <v>256</v>
      </c>
    </row>
    <row r="63" spans="1:7" ht="216.75" hidden="1" x14ac:dyDescent="0.25">
      <c r="A63" s="66" t="s">
        <v>268</v>
      </c>
      <c r="B63" s="66" t="s">
        <v>311</v>
      </c>
      <c r="C63" s="6" t="s">
        <v>25</v>
      </c>
      <c r="D63" s="6" t="s">
        <v>25</v>
      </c>
      <c r="E63" s="6" t="s">
        <v>25</v>
      </c>
      <c r="F63" s="33" t="s">
        <v>25</v>
      </c>
      <c r="G63" s="33" t="s">
        <v>256</v>
      </c>
    </row>
    <row r="64" spans="1:7" ht="216.75" hidden="1" x14ac:dyDescent="0.25">
      <c r="A64" s="66" t="s">
        <v>312</v>
      </c>
      <c r="B64" s="66" t="s">
        <v>313</v>
      </c>
      <c r="C64" s="6" t="s">
        <v>25</v>
      </c>
      <c r="D64" s="6" t="s">
        <v>25</v>
      </c>
      <c r="E64" s="6" t="s">
        <v>25</v>
      </c>
      <c r="F64" s="33" t="s">
        <v>25</v>
      </c>
      <c r="G64" s="33" t="s">
        <v>256</v>
      </c>
    </row>
    <row r="65" spans="1:7" ht="216.75" hidden="1" x14ac:dyDescent="0.25">
      <c r="A65" s="66" t="s">
        <v>312</v>
      </c>
      <c r="B65" s="66" t="s">
        <v>314</v>
      </c>
      <c r="C65" s="6" t="s">
        <v>25</v>
      </c>
      <c r="D65" s="6" t="s">
        <v>25</v>
      </c>
      <c r="E65" s="6" t="s">
        <v>25</v>
      </c>
      <c r="F65" s="33" t="s">
        <v>25</v>
      </c>
      <c r="G65" s="33" t="s">
        <v>256</v>
      </c>
    </row>
    <row r="66" spans="1:7" ht="216.75" hidden="1" x14ac:dyDescent="0.25">
      <c r="A66" s="66" t="s">
        <v>312</v>
      </c>
      <c r="B66" s="66" t="s">
        <v>315</v>
      </c>
      <c r="C66" s="6" t="s">
        <v>25</v>
      </c>
      <c r="D66" s="6" t="s">
        <v>25</v>
      </c>
      <c r="E66" s="6" t="s">
        <v>25</v>
      </c>
      <c r="F66" s="33" t="s">
        <v>25</v>
      </c>
      <c r="G66" s="33" t="s">
        <v>256</v>
      </c>
    </row>
    <row r="67" spans="1:7" ht="216.75" hidden="1" x14ac:dyDescent="0.25">
      <c r="A67" s="66" t="s">
        <v>312</v>
      </c>
      <c r="B67" s="66" t="s">
        <v>316</v>
      </c>
      <c r="C67" s="6" t="s">
        <v>25</v>
      </c>
      <c r="D67" s="6" t="s">
        <v>25</v>
      </c>
      <c r="E67" s="6" t="s">
        <v>25</v>
      </c>
      <c r="F67" s="33" t="s">
        <v>25</v>
      </c>
      <c r="G67" s="33" t="s">
        <v>256</v>
      </c>
    </row>
    <row r="68" spans="1:7" ht="216.75" hidden="1" x14ac:dyDescent="0.25">
      <c r="A68" s="66" t="s">
        <v>312</v>
      </c>
      <c r="B68" s="66" t="s">
        <v>317</v>
      </c>
      <c r="C68" s="6" t="s">
        <v>25</v>
      </c>
      <c r="D68" s="6" t="s">
        <v>25</v>
      </c>
      <c r="E68" s="6" t="s">
        <v>25</v>
      </c>
      <c r="F68" s="33" t="s">
        <v>25</v>
      </c>
      <c r="G68" s="33" t="s">
        <v>256</v>
      </c>
    </row>
    <row r="69" spans="1:7" ht="216.75" hidden="1" x14ac:dyDescent="0.25">
      <c r="A69" s="66" t="s">
        <v>312</v>
      </c>
      <c r="B69" s="66" t="s">
        <v>318</v>
      </c>
      <c r="C69" s="6" t="s">
        <v>25</v>
      </c>
      <c r="D69" s="6" t="s">
        <v>25</v>
      </c>
      <c r="E69" s="6" t="s">
        <v>25</v>
      </c>
      <c r="F69" s="33" t="s">
        <v>25</v>
      </c>
      <c r="G69" s="33" t="s">
        <v>256</v>
      </c>
    </row>
    <row r="70" spans="1:7" ht="216.75" hidden="1" x14ac:dyDescent="0.25">
      <c r="A70" s="66" t="s">
        <v>312</v>
      </c>
      <c r="B70" s="66" t="s">
        <v>319</v>
      </c>
      <c r="C70" s="6" t="s">
        <v>25</v>
      </c>
      <c r="D70" s="6" t="s">
        <v>25</v>
      </c>
      <c r="E70" s="6" t="s">
        <v>25</v>
      </c>
      <c r="F70" s="33" t="s">
        <v>25</v>
      </c>
      <c r="G70" s="33" t="s">
        <v>256</v>
      </c>
    </row>
    <row r="71" spans="1:7" ht="216.75" hidden="1" x14ac:dyDescent="0.25">
      <c r="A71" s="66" t="s">
        <v>312</v>
      </c>
      <c r="B71" s="66" t="s">
        <v>320</v>
      </c>
      <c r="C71" s="6" t="s">
        <v>25</v>
      </c>
      <c r="D71" s="6" t="s">
        <v>25</v>
      </c>
      <c r="E71" s="6" t="s">
        <v>25</v>
      </c>
      <c r="F71" s="33" t="s">
        <v>25</v>
      </c>
      <c r="G71" s="33" t="s">
        <v>256</v>
      </c>
    </row>
    <row r="72" spans="1:7" ht="216.75" hidden="1" x14ac:dyDescent="0.25">
      <c r="A72" s="66" t="s">
        <v>312</v>
      </c>
      <c r="B72" s="66" t="s">
        <v>321</v>
      </c>
      <c r="C72" s="6" t="s">
        <v>25</v>
      </c>
      <c r="D72" s="6" t="s">
        <v>25</v>
      </c>
      <c r="E72" s="6" t="s">
        <v>25</v>
      </c>
      <c r="F72" s="33" t="s">
        <v>25</v>
      </c>
      <c r="G72" s="33" t="s">
        <v>256</v>
      </c>
    </row>
    <row r="73" spans="1:7" ht="216.75" hidden="1" x14ac:dyDescent="0.25">
      <c r="A73" s="66" t="s">
        <v>312</v>
      </c>
      <c r="B73" s="66" t="s">
        <v>322</v>
      </c>
      <c r="C73" s="6" t="s">
        <v>25</v>
      </c>
      <c r="D73" s="6" t="s">
        <v>25</v>
      </c>
      <c r="E73" s="6" t="s">
        <v>25</v>
      </c>
      <c r="F73" s="33" t="s">
        <v>25</v>
      </c>
      <c r="G73" s="33" t="s">
        <v>256</v>
      </c>
    </row>
    <row r="74" spans="1:7" ht="216.75" hidden="1" x14ac:dyDescent="0.25">
      <c r="A74" s="66" t="s">
        <v>312</v>
      </c>
      <c r="B74" s="66" t="s">
        <v>323</v>
      </c>
      <c r="C74" s="6" t="s">
        <v>25</v>
      </c>
      <c r="D74" s="6" t="s">
        <v>25</v>
      </c>
      <c r="E74" s="6" t="s">
        <v>25</v>
      </c>
      <c r="F74" s="33" t="s">
        <v>25</v>
      </c>
      <c r="G74" s="33" t="s">
        <v>256</v>
      </c>
    </row>
    <row r="75" spans="1:7" ht="216.75" hidden="1" x14ac:dyDescent="0.25">
      <c r="A75" s="66" t="s">
        <v>312</v>
      </c>
      <c r="B75" s="66" t="s">
        <v>324</v>
      </c>
      <c r="C75" s="6" t="s">
        <v>25</v>
      </c>
      <c r="D75" s="6" t="s">
        <v>25</v>
      </c>
      <c r="E75" s="6" t="s">
        <v>25</v>
      </c>
      <c r="F75" s="33" t="s">
        <v>25</v>
      </c>
      <c r="G75" s="33" t="s">
        <v>256</v>
      </c>
    </row>
    <row r="76" spans="1:7" ht="216.75" hidden="1" x14ac:dyDescent="0.25">
      <c r="A76" s="66" t="s">
        <v>312</v>
      </c>
      <c r="B76" s="66" t="s">
        <v>325</v>
      </c>
      <c r="C76" s="6" t="s">
        <v>25</v>
      </c>
      <c r="D76" s="6" t="s">
        <v>25</v>
      </c>
      <c r="E76" s="6" t="s">
        <v>25</v>
      </c>
      <c r="F76" s="33" t="s">
        <v>25</v>
      </c>
      <c r="G76" s="33" t="s">
        <v>256</v>
      </c>
    </row>
    <row r="77" spans="1:7" ht="216.75" hidden="1" x14ac:dyDescent="0.25">
      <c r="A77" s="66" t="s">
        <v>312</v>
      </c>
      <c r="B77" s="66" t="s">
        <v>326</v>
      </c>
      <c r="C77" s="6" t="s">
        <v>25</v>
      </c>
      <c r="D77" s="6" t="s">
        <v>25</v>
      </c>
      <c r="E77" s="6" t="s">
        <v>25</v>
      </c>
      <c r="F77" s="33" t="s">
        <v>25</v>
      </c>
      <c r="G77" s="33" t="s">
        <v>256</v>
      </c>
    </row>
    <row r="78" spans="1:7" ht="216.75" hidden="1" x14ac:dyDescent="0.25">
      <c r="A78" s="66" t="s">
        <v>312</v>
      </c>
      <c r="B78" s="66" t="s">
        <v>327</v>
      </c>
      <c r="C78" s="6" t="s">
        <v>25</v>
      </c>
      <c r="D78" s="6" t="s">
        <v>25</v>
      </c>
      <c r="E78" s="6" t="s">
        <v>25</v>
      </c>
      <c r="F78" s="33" t="s">
        <v>25</v>
      </c>
      <c r="G78" s="33" t="s">
        <v>256</v>
      </c>
    </row>
    <row r="79" spans="1:7" ht="216.75" hidden="1" x14ac:dyDescent="0.25">
      <c r="A79" s="66" t="s">
        <v>312</v>
      </c>
      <c r="B79" s="66" t="s">
        <v>328</v>
      </c>
      <c r="C79" s="6" t="s">
        <v>25</v>
      </c>
      <c r="D79" s="6" t="s">
        <v>25</v>
      </c>
      <c r="E79" s="6" t="s">
        <v>25</v>
      </c>
      <c r="F79" s="33" t="s">
        <v>25</v>
      </c>
      <c r="G79" s="33" t="s">
        <v>256</v>
      </c>
    </row>
    <row r="80" spans="1:7" ht="60" hidden="1" x14ac:dyDescent="0.25">
      <c r="A80" s="66" t="s">
        <v>329</v>
      </c>
      <c r="B80" s="66" t="s">
        <v>330</v>
      </c>
      <c r="C80" s="6" t="s">
        <v>25</v>
      </c>
      <c r="D80" s="6" t="s">
        <v>25</v>
      </c>
      <c r="E80" s="6" t="s">
        <v>25</v>
      </c>
      <c r="F80" s="33" t="s">
        <v>25</v>
      </c>
      <c r="G80" s="33" t="s">
        <v>25</v>
      </c>
    </row>
    <row r="81" spans="1:7" ht="216.75" hidden="1" x14ac:dyDescent="0.25">
      <c r="A81" s="66" t="s">
        <v>329</v>
      </c>
      <c r="B81" s="66" t="s">
        <v>331</v>
      </c>
      <c r="C81" s="6" t="s">
        <v>25</v>
      </c>
      <c r="D81" s="6" t="s">
        <v>25</v>
      </c>
      <c r="E81" s="6" t="s">
        <v>25</v>
      </c>
      <c r="F81" s="33" t="s">
        <v>25</v>
      </c>
      <c r="G81" s="6" t="s">
        <v>256</v>
      </c>
    </row>
    <row r="82" spans="1:7" ht="216.75" hidden="1" x14ac:dyDescent="0.25">
      <c r="A82" s="66" t="s">
        <v>329</v>
      </c>
      <c r="B82" s="66" t="s">
        <v>332</v>
      </c>
      <c r="C82" s="6" t="s">
        <v>25</v>
      </c>
      <c r="D82" s="6" t="s">
        <v>25</v>
      </c>
      <c r="E82" s="6" t="s">
        <v>25</v>
      </c>
      <c r="F82" s="33" t="s">
        <v>25</v>
      </c>
      <c r="G82" s="6" t="s">
        <v>256</v>
      </c>
    </row>
    <row r="83" spans="1:7" ht="216.75" hidden="1" x14ac:dyDescent="0.25">
      <c r="A83" s="66" t="s">
        <v>329</v>
      </c>
      <c r="B83" s="66" t="s">
        <v>333</v>
      </c>
      <c r="C83" s="6" t="s">
        <v>25</v>
      </c>
      <c r="D83" s="6" t="s">
        <v>25</v>
      </c>
      <c r="E83" s="6" t="s">
        <v>25</v>
      </c>
      <c r="F83" s="33" t="s">
        <v>25</v>
      </c>
      <c r="G83" s="6" t="s">
        <v>256</v>
      </c>
    </row>
    <row r="84" spans="1:7" ht="216.75" hidden="1" x14ac:dyDescent="0.25">
      <c r="A84" s="66" t="s">
        <v>329</v>
      </c>
      <c r="B84" s="66" t="s">
        <v>334</v>
      </c>
      <c r="C84" s="6" t="s">
        <v>25</v>
      </c>
      <c r="D84" s="6" t="s">
        <v>25</v>
      </c>
      <c r="E84" s="6" t="s">
        <v>25</v>
      </c>
      <c r="F84" s="33" t="s">
        <v>25</v>
      </c>
      <c r="G84" s="6" t="s">
        <v>256</v>
      </c>
    </row>
    <row r="85" spans="1:7" ht="216.75" hidden="1" x14ac:dyDescent="0.25">
      <c r="A85" s="66" t="s">
        <v>329</v>
      </c>
      <c r="B85" s="66" t="s">
        <v>335</v>
      </c>
      <c r="C85" s="6" t="s">
        <v>25</v>
      </c>
      <c r="D85" s="6" t="s">
        <v>25</v>
      </c>
      <c r="E85" s="6" t="s">
        <v>25</v>
      </c>
      <c r="F85" s="33" t="s">
        <v>25</v>
      </c>
      <c r="G85" s="6" t="s">
        <v>256</v>
      </c>
    </row>
    <row r="86" spans="1:7" ht="216.75" hidden="1" x14ac:dyDescent="0.25">
      <c r="A86" s="66" t="s">
        <v>329</v>
      </c>
      <c r="B86" s="66" t="s">
        <v>336</v>
      </c>
      <c r="C86" s="6">
        <v>0</v>
      </c>
      <c r="D86" s="6" t="s">
        <v>25</v>
      </c>
      <c r="E86" s="6">
        <v>0</v>
      </c>
      <c r="F86" s="33">
        <v>0</v>
      </c>
      <c r="G86" s="6" t="s">
        <v>256</v>
      </c>
    </row>
    <row r="87" spans="1:7" ht="216.75" hidden="1" x14ac:dyDescent="0.25">
      <c r="A87" s="66" t="s">
        <v>329</v>
      </c>
      <c r="B87" s="66" t="s">
        <v>337</v>
      </c>
      <c r="C87" s="33" t="s">
        <v>25</v>
      </c>
      <c r="D87" s="33" t="s">
        <v>25</v>
      </c>
      <c r="E87" s="6" t="s">
        <v>25</v>
      </c>
      <c r="F87" s="6" t="s">
        <v>25</v>
      </c>
      <c r="G87" s="6" t="s">
        <v>256</v>
      </c>
    </row>
    <row r="88" spans="1:7" ht="216.75" hidden="1" x14ac:dyDescent="0.25">
      <c r="A88" s="66" t="s">
        <v>329</v>
      </c>
      <c r="B88" s="66" t="s">
        <v>338</v>
      </c>
      <c r="C88" s="6" t="s">
        <v>25</v>
      </c>
      <c r="D88" s="6" t="s">
        <v>25</v>
      </c>
      <c r="E88" s="6" t="s">
        <v>25</v>
      </c>
      <c r="F88" s="33" t="s">
        <v>25</v>
      </c>
      <c r="G88" s="6" t="s">
        <v>256</v>
      </c>
    </row>
    <row r="89" spans="1:7" ht="216.75" hidden="1" x14ac:dyDescent="0.25">
      <c r="A89" s="66" t="s">
        <v>329</v>
      </c>
      <c r="B89" s="66" t="s">
        <v>339</v>
      </c>
      <c r="C89" s="6" t="s">
        <v>25</v>
      </c>
      <c r="D89" s="6" t="s">
        <v>25</v>
      </c>
      <c r="E89" s="6" t="s">
        <v>25</v>
      </c>
      <c r="F89" s="33" t="s">
        <v>25</v>
      </c>
      <c r="G89" s="6" t="s">
        <v>256</v>
      </c>
    </row>
    <row r="90" spans="1:7" ht="216.75" hidden="1" x14ac:dyDescent="0.25">
      <c r="A90" s="66" t="s">
        <v>329</v>
      </c>
      <c r="B90" s="66" t="s">
        <v>340</v>
      </c>
      <c r="C90" s="6" t="s">
        <v>25</v>
      </c>
      <c r="D90" s="6" t="s">
        <v>25</v>
      </c>
      <c r="E90" s="6" t="s">
        <v>25</v>
      </c>
      <c r="F90" s="33" t="s">
        <v>25</v>
      </c>
      <c r="G90" s="6" t="s">
        <v>256</v>
      </c>
    </row>
    <row r="91" spans="1:7" ht="216.75" hidden="1" x14ac:dyDescent="0.25">
      <c r="A91" s="66" t="s">
        <v>329</v>
      </c>
      <c r="B91" s="66" t="s">
        <v>341</v>
      </c>
      <c r="C91" s="6" t="s">
        <v>25</v>
      </c>
      <c r="D91" s="6" t="s">
        <v>25</v>
      </c>
      <c r="E91" s="6" t="s">
        <v>25</v>
      </c>
      <c r="F91" s="33" t="s">
        <v>25</v>
      </c>
      <c r="G91" s="6" t="s">
        <v>256</v>
      </c>
    </row>
    <row r="92" spans="1:7" ht="36" hidden="1" x14ac:dyDescent="0.25">
      <c r="A92" s="66" t="s">
        <v>329</v>
      </c>
      <c r="B92" s="66" t="s">
        <v>342</v>
      </c>
      <c r="C92" s="6" t="s">
        <v>25</v>
      </c>
      <c r="D92" s="6" t="s">
        <v>25</v>
      </c>
      <c r="E92" s="6" t="s">
        <v>25</v>
      </c>
      <c r="F92" s="33" t="s">
        <v>25</v>
      </c>
      <c r="G92" s="33" t="s">
        <v>25</v>
      </c>
    </row>
    <row r="93" spans="1:7" ht="216.75" hidden="1" x14ac:dyDescent="0.25">
      <c r="A93" s="66" t="s">
        <v>329</v>
      </c>
      <c r="B93" s="66" t="s">
        <v>343</v>
      </c>
      <c r="C93" s="6" t="s">
        <v>25</v>
      </c>
      <c r="D93" s="6" t="s">
        <v>25</v>
      </c>
      <c r="E93" s="6" t="s">
        <v>25</v>
      </c>
      <c r="F93" s="33" t="s">
        <v>25</v>
      </c>
      <c r="G93" s="6" t="s">
        <v>256</v>
      </c>
    </row>
    <row r="94" spans="1:7" ht="216.75" hidden="1" x14ac:dyDescent="0.25">
      <c r="A94" s="66" t="s">
        <v>329</v>
      </c>
      <c r="B94" s="66" t="s">
        <v>344</v>
      </c>
      <c r="C94" s="6" t="s">
        <v>25</v>
      </c>
      <c r="D94" s="6" t="s">
        <v>25</v>
      </c>
      <c r="E94" s="6" t="s">
        <v>25</v>
      </c>
      <c r="F94" s="33" t="s">
        <v>25</v>
      </c>
      <c r="G94" s="6" t="s">
        <v>256</v>
      </c>
    </row>
    <row r="95" spans="1:7" ht="60" x14ac:dyDescent="0.25">
      <c r="A95" s="66" t="s">
        <v>329</v>
      </c>
      <c r="B95" s="66" t="s">
        <v>345</v>
      </c>
      <c r="C95" s="33">
        <v>0</v>
      </c>
      <c r="D95" s="33" t="s">
        <v>25</v>
      </c>
      <c r="E95" s="34">
        <v>8789</v>
      </c>
      <c r="F95" s="34">
        <v>209196</v>
      </c>
      <c r="G95" s="34">
        <v>34926</v>
      </c>
    </row>
    <row r="96" spans="1:7" ht="72" x14ac:dyDescent="0.25">
      <c r="A96" s="66" t="s">
        <v>329</v>
      </c>
      <c r="B96" s="66" t="s">
        <v>346</v>
      </c>
      <c r="C96" s="6">
        <v>0</v>
      </c>
      <c r="D96" s="6" t="s">
        <v>25</v>
      </c>
      <c r="E96" s="6">
        <v>0</v>
      </c>
      <c r="F96" s="33">
        <v>0</v>
      </c>
      <c r="G96" s="34">
        <v>0</v>
      </c>
    </row>
    <row r="97" spans="1:7" ht="216.75" hidden="1" x14ac:dyDescent="0.25">
      <c r="A97" s="66" t="s">
        <v>329</v>
      </c>
      <c r="B97" s="66" t="s">
        <v>347</v>
      </c>
      <c r="C97" s="6" t="s">
        <v>25</v>
      </c>
      <c r="D97" s="6" t="s">
        <v>25</v>
      </c>
      <c r="E97" s="6" t="s">
        <v>25</v>
      </c>
      <c r="F97" s="33" t="s">
        <v>25</v>
      </c>
      <c r="G97" s="6" t="s">
        <v>256</v>
      </c>
    </row>
    <row r="98" spans="1:7" ht="216.75" hidden="1" x14ac:dyDescent="0.25">
      <c r="A98" s="66" t="s">
        <v>329</v>
      </c>
      <c r="B98" s="66" t="s">
        <v>348</v>
      </c>
      <c r="C98" s="6" t="s">
        <v>25</v>
      </c>
      <c r="D98" s="6" t="s">
        <v>25</v>
      </c>
      <c r="E98" s="6" t="s">
        <v>25</v>
      </c>
      <c r="F98" s="33" t="s">
        <v>25</v>
      </c>
      <c r="G98" s="6" t="s">
        <v>256</v>
      </c>
    </row>
    <row r="99" spans="1:7" ht="216.75" hidden="1" x14ac:dyDescent="0.25">
      <c r="A99" s="66" t="s">
        <v>329</v>
      </c>
      <c r="B99" s="66" t="s">
        <v>349</v>
      </c>
      <c r="C99" s="14" t="s">
        <v>350</v>
      </c>
      <c r="D99" s="14" t="s">
        <v>350</v>
      </c>
      <c r="E99" s="14" t="s">
        <v>350</v>
      </c>
      <c r="F99" s="35" t="s">
        <v>350</v>
      </c>
      <c r="G99" s="6" t="s">
        <v>256</v>
      </c>
    </row>
    <row r="100" spans="1:7" ht="216.75" hidden="1" x14ac:dyDescent="0.25">
      <c r="A100" s="66" t="s">
        <v>329</v>
      </c>
      <c r="B100" s="66" t="s">
        <v>351</v>
      </c>
      <c r="C100" s="35" t="s">
        <v>352</v>
      </c>
      <c r="D100" s="35" t="s">
        <v>352</v>
      </c>
      <c r="E100" s="35" t="s">
        <v>352</v>
      </c>
      <c r="F100" s="35" t="s">
        <v>352</v>
      </c>
      <c r="G100" s="6" t="s">
        <v>256</v>
      </c>
    </row>
    <row r="101" spans="1:7" ht="216.75" hidden="1" x14ac:dyDescent="0.25">
      <c r="A101" s="66" t="s">
        <v>329</v>
      </c>
      <c r="B101" s="66" t="s">
        <v>353</v>
      </c>
      <c r="C101" s="6" t="s">
        <v>25</v>
      </c>
      <c r="D101" s="6" t="s">
        <v>25</v>
      </c>
      <c r="E101" s="6" t="s">
        <v>25</v>
      </c>
      <c r="F101" s="33" t="s">
        <v>25</v>
      </c>
      <c r="G101" s="6" t="s">
        <v>256</v>
      </c>
    </row>
    <row r="102" spans="1:7" ht="216.75" hidden="1" x14ac:dyDescent="0.25">
      <c r="A102" s="66" t="s">
        <v>354</v>
      </c>
      <c r="B102" s="66" t="s">
        <v>355</v>
      </c>
      <c r="C102" s="6" t="s">
        <v>25</v>
      </c>
      <c r="D102" s="6" t="s">
        <v>25</v>
      </c>
      <c r="E102" s="6" t="s">
        <v>25</v>
      </c>
      <c r="F102" s="33" t="s">
        <v>25</v>
      </c>
      <c r="G102" s="33" t="s">
        <v>256</v>
      </c>
    </row>
    <row r="103" spans="1:7" ht="72" hidden="1" x14ac:dyDescent="0.25">
      <c r="A103" s="66" t="s">
        <v>354</v>
      </c>
      <c r="B103" s="66" t="s">
        <v>356</v>
      </c>
      <c r="C103" s="6" t="s">
        <v>25</v>
      </c>
      <c r="D103" s="6" t="s">
        <v>25</v>
      </c>
      <c r="E103" s="6" t="s">
        <v>25</v>
      </c>
      <c r="F103" s="33" t="s">
        <v>25</v>
      </c>
      <c r="G103" s="33" t="s">
        <v>25</v>
      </c>
    </row>
    <row r="104" spans="1:7" ht="48" hidden="1" x14ac:dyDescent="0.25">
      <c r="A104" s="66" t="s">
        <v>354</v>
      </c>
      <c r="B104" s="66" t="s">
        <v>357</v>
      </c>
      <c r="C104" s="6" t="s">
        <v>25</v>
      </c>
      <c r="D104" s="6" t="s">
        <v>25</v>
      </c>
      <c r="E104" s="6" t="s">
        <v>25</v>
      </c>
      <c r="F104" s="33" t="s">
        <v>25</v>
      </c>
      <c r="G104" s="33" t="s">
        <v>25</v>
      </c>
    </row>
    <row r="105" spans="1:7" ht="36" x14ac:dyDescent="0.25">
      <c r="A105" s="66" t="s">
        <v>354</v>
      </c>
      <c r="B105" s="66" t="s">
        <v>358</v>
      </c>
      <c r="C105" s="33" t="s">
        <v>25</v>
      </c>
      <c r="D105" s="33" t="s">
        <v>25</v>
      </c>
      <c r="E105" s="33" t="s">
        <v>25</v>
      </c>
      <c r="F105" s="33" t="s">
        <v>25</v>
      </c>
      <c r="G105" s="34">
        <v>3248425</v>
      </c>
    </row>
    <row r="106" spans="1:7" ht="36" hidden="1" x14ac:dyDescent="0.25">
      <c r="A106" s="66" t="s">
        <v>354</v>
      </c>
      <c r="B106" s="66" t="s">
        <v>359</v>
      </c>
      <c r="C106" s="33" t="s">
        <v>25</v>
      </c>
      <c r="D106" s="33" t="s">
        <v>25</v>
      </c>
      <c r="E106" s="33" t="s">
        <v>25</v>
      </c>
      <c r="F106" s="33" t="s">
        <v>25</v>
      </c>
      <c r="G106" s="33" t="s">
        <v>25</v>
      </c>
    </row>
    <row r="107" spans="1:7" ht="48" x14ac:dyDescent="0.25">
      <c r="A107" s="66" t="s">
        <v>354</v>
      </c>
      <c r="B107" s="66" t="s">
        <v>360</v>
      </c>
      <c r="C107" s="6" t="s">
        <v>361</v>
      </c>
      <c r="D107" s="6" t="s">
        <v>361</v>
      </c>
      <c r="E107" s="6" t="s">
        <v>361</v>
      </c>
      <c r="F107" s="6" t="s">
        <v>361</v>
      </c>
      <c r="G107" s="6" t="s">
        <v>361</v>
      </c>
    </row>
    <row r="108" spans="1:7" ht="48" x14ac:dyDescent="0.25">
      <c r="A108" s="66" t="s">
        <v>354</v>
      </c>
      <c r="B108" s="66" t="s">
        <v>362</v>
      </c>
      <c r="C108" s="6" t="s">
        <v>361</v>
      </c>
      <c r="D108" s="6" t="s">
        <v>361</v>
      </c>
      <c r="E108" s="6" t="s">
        <v>361</v>
      </c>
      <c r="F108" s="6" t="s">
        <v>361</v>
      </c>
      <c r="G108" s="6" t="s">
        <v>361</v>
      </c>
    </row>
    <row r="109" spans="1:7" ht="72" hidden="1" x14ac:dyDescent="0.25">
      <c r="A109" s="66" t="s">
        <v>354</v>
      </c>
      <c r="B109" s="66" t="s">
        <v>363</v>
      </c>
      <c r="C109" s="6" t="s">
        <v>25</v>
      </c>
      <c r="D109" s="6" t="s">
        <v>25</v>
      </c>
      <c r="E109" s="6" t="s">
        <v>25</v>
      </c>
      <c r="F109" s="33" t="s">
        <v>25</v>
      </c>
      <c r="G109" s="33" t="s">
        <v>25</v>
      </c>
    </row>
    <row r="110" spans="1:7" ht="36" hidden="1" x14ac:dyDescent="0.25">
      <c r="A110" s="66" t="s">
        <v>364</v>
      </c>
      <c r="B110" s="66" t="s">
        <v>365</v>
      </c>
      <c r="C110" s="6" t="s">
        <v>25</v>
      </c>
      <c r="D110" s="6" t="s">
        <v>25</v>
      </c>
      <c r="E110" s="6" t="s">
        <v>25</v>
      </c>
      <c r="F110" s="33" t="s">
        <v>25</v>
      </c>
      <c r="G110" s="33" t="s">
        <v>25</v>
      </c>
    </row>
    <row r="111" spans="1:7" ht="24" hidden="1" x14ac:dyDescent="0.25">
      <c r="A111" s="66" t="s">
        <v>366</v>
      </c>
      <c r="B111" s="66" t="s">
        <v>367</v>
      </c>
      <c r="C111" s="6" t="s">
        <v>25</v>
      </c>
      <c r="D111" s="6" t="s">
        <v>25</v>
      </c>
      <c r="E111" s="6" t="s">
        <v>25</v>
      </c>
      <c r="F111" s="33" t="s">
        <v>25</v>
      </c>
      <c r="G111" s="33" t="s">
        <v>25</v>
      </c>
    </row>
    <row r="112" spans="1:7" ht="36" hidden="1" x14ac:dyDescent="0.25">
      <c r="A112" s="66" t="s">
        <v>366</v>
      </c>
      <c r="B112" s="66" t="s">
        <v>368</v>
      </c>
      <c r="C112" s="6" t="s">
        <v>25</v>
      </c>
      <c r="D112" s="6" t="s">
        <v>25</v>
      </c>
      <c r="E112" s="6" t="s">
        <v>25</v>
      </c>
      <c r="F112" s="33" t="s">
        <v>25</v>
      </c>
      <c r="G112" s="33" t="s">
        <v>25</v>
      </c>
    </row>
    <row r="113" spans="1:7" ht="60" hidden="1" x14ac:dyDescent="0.25">
      <c r="A113" s="66" t="s">
        <v>366</v>
      </c>
      <c r="B113" s="66" t="s">
        <v>369</v>
      </c>
      <c r="C113" s="6" t="s">
        <v>25</v>
      </c>
      <c r="D113" s="6" t="s">
        <v>25</v>
      </c>
      <c r="E113" s="6" t="s">
        <v>25</v>
      </c>
      <c r="F113" s="33" t="s">
        <v>25</v>
      </c>
      <c r="G113" s="33" t="s">
        <v>25</v>
      </c>
    </row>
    <row r="114" spans="1:7" ht="36" hidden="1" x14ac:dyDescent="0.25">
      <c r="A114" s="66" t="s">
        <v>366</v>
      </c>
      <c r="B114" s="66" t="s">
        <v>370</v>
      </c>
      <c r="C114" s="6" t="s">
        <v>25</v>
      </c>
      <c r="D114" s="6" t="s">
        <v>25</v>
      </c>
      <c r="E114" s="6" t="s">
        <v>25</v>
      </c>
      <c r="F114" s="33" t="s">
        <v>25</v>
      </c>
      <c r="G114" s="33" t="s">
        <v>25</v>
      </c>
    </row>
    <row r="115" spans="1:7" ht="48" hidden="1" x14ac:dyDescent="0.25">
      <c r="A115" s="66" t="s">
        <v>366</v>
      </c>
      <c r="B115" s="66" t="s">
        <v>371</v>
      </c>
      <c r="C115" s="6" t="s">
        <v>25</v>
      </c>
      <c r="D115" s="6" t="s">
        <v>25</v>
      </c>
      <c r="E115" s="6" t="s">
        <v>25</v>
      </c>
      <c r="F115" s="33" t="s">
        <v>25</v>
      </c>
      <c r="G115" s="33" t="s">
        <v>25</v>
      </c>
    </row>
    <row r="116" spans="1:7" ht="48" hidden="1" x14ac:dyDescent="0.25">
      <c r="A116" s="66" t="s">
        <v>372</v>
      </c>
      <c r="B116" s="66" t="s">
        <v>373</v>
      </c>
      <c r="C116" s="6" t="s">
        <v>25</v>
      </c>
      <c r="D116" s="6" t="s">
        <v>25</v>
      </c>
      <c r="E116" s="6" t="s">
        <v>25</v>
      </c>
      <c r="F116" s="33" t="s">
        <v>25</v>
      </c>
      <c r="G116" s="33" t="s">
        <v>25</v>
      </c>
    </row>
    <row r="117" spans="1:7" ht="36" hidden="1" x14ac:dyDescent="0.25">
      <c r="A117" s="66" t="s">
        <v>372</v>
      </c>
      <c r="B117" s="66" t="s">
        <v>374</v>
      </c>
      <c r="C117" s="6" t="s">
        <v>25</v>
      </c>
      <c r="D117" s="6" t="s">
        <v>25</v>
      </c>
      <c r="E117" s="6" t="s">
        <v>25</v>
      </c>
      <c r="F117" s="33" t="s">
        <v>25</v>
      </c>
      <c r="G117" s="33" t="s">
        <v>25</v>
      </c>
    </row>
    <row r="118" spans="1:7" ht="36" hidden="1" x14ac:dyDescent="0.25">
      <c r="A118" s="66" t="s">
        <v>372</v>
      </c>
      <c r="B118" s="66" t="s">
        <v>375</v>
      </c>
      <c r="C118" s="6" t="s">
        <v>25</v>
      </c>
      <c r="D118" s="6" t="s">
        <v>25</v>
      </c>
      <c r="E118" s="6" t="s">
        <v>25</v>
      </c>
      <c r="F118" s="33" t="s">
        <v>25</v>
      </c>
      <c r="G118" s="33" t="s">
        <v>25</v>
      </c>
    </row>
    <row r="119" spans="1:7" ht="36" hidden="1" x14ac:dyDescent="0.25">
      <c r="A119" s="66" t="s">
        <v>364</v>
      </c>
      <c r="B119" s="66" t="s">
        <v>376</v>
      </c>
      <c r="C119" s="6" t="s">
        <v>25</v>
      </c>
      <c r="D119" s="6" t="s">
        <v>25</v>
      </c>
      <c r="E119" s="6" t="s">
        <v>25</v>
      </c>
      <c r="F119" s="33" t="s">
        <v>25</v>
      </c>
      <c r="G119" s="33" t="s">
        <v>25</v>
      </c>
    </row>
    <row r="120" spans="1:7" ht="60" hidden="1" x14ac:dyDescent="0.25">
      <c r="A120" s="66" t="s">
        <v>364</v>
      </c>
      <c r="B120" s="66" t="s">
        <v>377</v>
      </c>
      <c r="C120" s="6" t="s">
        <v>25</v>
      </c>
      <c r="D120" s="6" t="s">
        <v>25</v>
      </c>
      <c r="E120" s="6" t="s">
        <v>25</v>
      </c>
      <c r="F120" s="33" t="s">
        <v>25</v>
      </c>
      <c r="G120" s="33" t="s">
        <v>25</v>
      </c>
    </row>
    <row r="121" spans="1:7" ht="36" hidden="1" x14ac:dyDescent="0.25">
      <c r="A121" s="66" t="s">
        <v>364</v>
      </c>
      <c r="B121" s="66" t="s">
        <v>378</v>
      </c>
      <c r="C121" s="6" t="s">
        <v>25</v>
      </c>
      <c r="D121" s="6" t="s">
        <v>25</v>
      </c>
      <c r="E121" s="6" t="s">
        <v>25</v>
      </c>
      <c r="F121" s="33" t="s">
        <v>25</v>
      </c>
      <c r="G121" s="33" t="s">
        <v>25</v>
      </c>
    </row>
    <row r="122" spans="1:7" ht="36" hidden="1" x14ac:dyDescent="0.25">
      <c r="A122" s="66" t="s">
        <v>364</v>
      </c>
      <c r="B122" s="66" t="s">
        <v>379</v>
      </c>
      <c r="C122" s="6" t="s">
        <v>25</v>
      </c>
      <c r="D122" s="6" t="s">
        <v>25</v>
      </c>
      <c r="E122" s="6" t="s">
        <v>25</v>
      </c>
      <c r="F122" s="33" t="s">
        <v>25</v>
      </c>
      <c r="G122" s="33" t="s">
        <v>25</v>
      </c>
    </row>
    <row r="123" spans="1:7" ht="36" hidden="1" x14ac:dyDescent="0.25">
      <c r="A123" s="66" t="s">
        <v>364</v>
      </c>
      <c r="B123" s="66" t="s">
        <v>380</v>
      </c>
      <c r="C123" s="6" t="s">
        <v>25</v>
      </c>
      <c r="D123" s="6" t="s">
        <v>25</v>
      </c>
      <c r="E123" s="6" t="s">
        <v>25</v>
      </c>
      <c r="F123" s="33" t="s">
        <v>25</v>
      </c>
      <c r="G123" s="33" t="s">
        <v>25</v>
      </c>
    </row>
    <row r="124" spans="1:7" ht="36" hidden="1" x14ac:dyDescent="0.25">
      <c r="A124" s="66" t="s">
        <v>364</v>
      </c>
      <c r="B124" s="66" t="s">
        <v>381</v>
      </c>
      <c r="C124" s="6" t="s">
        <v>25</v>
      </c>
      <c r="D124" s="6" t="s">
        <v>25</v>
      </c>
      <c r="E124" s="6" t="s">
        <v>25</v>
      </c>
      <c r="F124" s="33" t="s">
        <v>25</v>
      </c>
      <c r="G124" s="33" t="s">
        <v>25</v>
      </c>
    </row>
    <row r="125" spans="1:7" ht="36" hidden="1" x14ac:dyDescent="0.25">
      <c r="A125" s="66" t="s">
        <v>364</v>
      </c>
      <c r="B125" s="66" t="s">
        <v>382</v>
      </c>
      <c r="C125" s="6" t="s">
        <v>25</v>
      </c>
      <c r="D125" s="6" t="s">
        <v>25</v>
      </c>
      <c r="E125" s="6" t="s">
        <v>25</v>
      </c>
      <c r="F125" s="33" t="s">
        <v>25</v>
      </c>
      <c r="G125" s="33" t="s">
        <v>25</v>
      </c>
    </row>
  </sheetData>
  <autoFilter ref="A1:G125" xr:uid="{34866DCF-04A7-4F3C-8876-641F37C0DC7A}">
    <filterColumn colId="6">
      <filters>
        <filter val="0"/>
        <filter val="1,640"/>
        <filter val="1,640_x000a_(associated with 7.3.3.17.1)"/>
        <filter val="19,490,550"/>
        <filter val="2,305"/>
        <filter val="2,884 (D)_x000a_1,293 (S)"/>
        <filter val="34,926"/>
        <filter val="5,153"/>
        <filter val="7,790"/>
        <filter val="7,790_x000a_(associated with 7.3.3.8.1)"/>
        <filter val="Initiative represents PSPS itself"/>
      </filters>
    </filterColumn>
  </autoFilter>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B9AC7-297D-4789-B731-31925D6A48BD}">
  <dimension ref="B2:H105"/>
  <sheetViews>
    <sheetView workbookViewId="0">
      <selection activeCell="G105" sqref="G105"/>
    </sheetView>
  </sheetViews>
  <sheetFormatPr defaultRowHeight="15" x14ac:dyDescent="0.25"/>
  <cols>
    <col min="2" max="3" width="18.85546875" customWidth="1"/>
    <col min="4" max="8" width="20.7109375" customWidth="1"/>
  </cols>
  <sheetData>
    <row r="2" spans="2:8" ht="72" x14ac:dyDescent="0.25">
      <c r="B2" s="70" t="s">
        <v>228</v>
      </c>
      <c r="C2" s="70" t="s">
        <v>229</v>
      </c>
      <c r="D2" s="71" t="s">
        <v>230</v>
      </c>
      <c r="E2" s="71" t="s">
        <v>231</v>
      </c>
      <c r="F2" s="71" t="s">
        <v>232</v>
      </c>
      <c r="G2" s="71" t="s">
        <v>233</v>
      </c>
      <c r="H2" s="71" t="s">
        <v>234</v>
      </c>
    </row>
    <row r="3" spans="2:8" ht="216.75" x14ac:dyDescent="0.25">
      <c r="B3" s="66" t="s">
        <v>248</v>
      </c>
      <c r="C3" s="66" t="s">
        <v>255</v>
      </c>
      <c r="D3" s="6" t="s">
        <v>25</v>
      </c>
      <c r="E3" s="6" t="s">
        <v>25</v>
      </c>
      <c r="F3" s="6" t="s">
        <v>25</v>
      </c>
      <c r="G3" s="33" t="s">
        <v>25</v>
      </c>
      <c r="H3" s="33" t="s">
        <v>256</v>
      </c>
    </row>
    <row r="4" spans="2:8" ht="216.75" x14ac:dyDescent="0.25">
      <c r="B4" s="66" t="s">
        <v>248</v>
      </c>
      <c r="C4" s="66" t="s">
        <v>257</v>
      </c>
      <c r="D4" s="6" t="s">
        <v>25</v>
      </c>
      <c r="E4" s="6" t="s">
        <v>25</v>
      </c>
      <c r="F4" s="6" t="s">
        <v>25</v>
      </c>
      <c r="G4" s="33" t="s">
        <v>25</v>
      </c>
      <c r="H4" s="33" t="s">
        <v>256</v>
      </c>
    </row>
    <row r="5" spans="2:8" ht="216.75" x14ac:dyDescent="0.25">
      <c r="B5" s="66" t="s">
        <v>248</v>
      </c>
      <c r="C5" s="66" t="s">
        <v>258</v>
      </c>
      <c r="D5" s="6" t="s">
        <v>25</v>
      </c>
      <c r="E5" s="6" t="s">
        <v>25</v>
      </c>
      <c r="F5" s="6" t="s">
        <v>25</v>
      </c>
      <c r="G5" s="33" t="s">
        <v>25</v>
      </c>
      <c r="H5" s="33" t="s">
        <v>256</v>
      </c>
    </row>
    <row r="6" spans="2:8" ht="216.75" x14ac:dyDescent="0.25">
      <c r="B6" s="66" t="s">
        <v>248</v>
      </c>
      <c r="C6" s="66" t="s">
        <v>259</v>
      </c>
      <c r="D6" s="6" t="s">
        <v>25</v>
      </c>
      <c r="E6" s="6" t="s">
        <v>25</v>
      </c>
      <c r="F6" s="6" t="s">
        <v>25</v>
      </c>
      <c r="G6" s="33" t="s">
        <v>25</v>
      </c>
      <c r="H6" s="33" t="s">
        <v>256</v>
      </c>
    </row>
    <row r="7" spans="2:8" ht="216.75" x14ac:dyDescent="0.25">
      <c r="B7" s="66" t="s">
        <v>248</v>
      </c>
      <c r="C7" s="66" t="s">
        <v>260</v>
      </c>
      <c r="D7" s="6" t="s">
        <v>25</v>
      </c>
      <c r="E7" s="6" t="s">
        <v>25</v>
      </c>
      <c r="F7" s="6" t="s">
        <v>25</v>
      </c>
      <c r="G7" s="33" t="s">
        <v>25</v>
      </c>
      <c r="H7" s="33" t="s">
        <v>256</v>
      </c>
    </row>
    <row r="8" spans="2:8" ht="216.75" x14ac:dyDescent="0.25">
      <c r="B8" s="66" t="s">
        <v>248</v>
      </c>
      <c r="C8" s="66" t="s">
        <v>261</v>
      </c>
      <c r="D8" s="6" t="s">
        <v>25</v>
      </c>
      <c r="E8" s="6" t="s">
        <v>25</v>
      </c>
      <c r="F8" s="6" t="s">
        <v>25</v>
      </c>
      <c r="G8" s="33" t="s">
        <v>25</v>
      </c>
      <c r="H8" s="33" t="s">
        <v>256</v>
      </c>
    </row>
    <row r="9" spans="2:8" ht="216.75" x14ac:dyDescent="0.25">
      <c r="B9" s="66" t="s">
        <v>248</v>
      </c>
      <c r="C9" s="66" t="s">
        <v>262</v>
      </c>
      <c r="D9" s="6" t="s">
        <v>25</v>
      </c>
      <c r="E9" s="6" t="s">
        <v>25</v>
      </c>
      <c r="F9" s="6" t="s">
        <v>25</v>
      </c>
      <c r="G9" s="33" t="s">
        <v>25</v>
      </c>
      <c r="H9" s="33" t="s">
        <v>256</v>
      </c>
    </row>
    <row r="10" spans="2:8" ht="216.75" x14ac:dyDescent="0.25">
      <c r="B10" s="66" t="s">
        <v>268</v>
      </c>
      <c r="C10" s="66" t="s">
        <v>269</v>
      </c>
      <c r="D10" s="6" t="s">
        <v>25</v>
      </c>
      <c r="E10" s="6" t="s">
        <v>25</v>
      </c>
      <c r="F10" s="6" t="s">
        <v>25</v>
      </c>
      <c r="G10" s="33" t="s">
        <v>25</v>
      </c>
      <c r="H10" s="33" t="s">
        <v>256</v>
      </c>
    </row>
    <row r="11" spans="2:8" ht="216.75" x14ac:dyDescent="0.25">
      <c r="B11" s="66" t="s">
        <v>268</v>
      </c>
      <c r="C11" s="66" t="s">
        <v>270</v>
      </c>
      <c r="D11" s="6" t="s">
        <v>25</v>
      </c>
      <c r="E11" s="6" t="s">
        <v>25</v>
      </c>
      <c r="F11" s="6" t="s">
        <v>25</v>
      </c>
      <c r="G11" s="33" t="s">
        <v>25</v>
      </c>
      <c r="H11" s="33" t="s">
        <v>256</v>
      </c>
    </row>
    <row r="12" spans="2:8" ht="216.75" x14ac:dyDescent="0.25">
      <c r="B12" s="66" t="s">
        <v>268</v>
      </c>
      <c r="C12" s="66" t="s">
        <v>277</v>
      </c>
      <c r="D12" s="6" t="s">
        <v>25</v>
      </c>
      <c r="E12" s="6" t="s">
        <v>25</v>
      </c>
      <c r="F12" s="6" t="s">
        <v>25</v>
      </c>
      <c r="G12" s="33" t="s">
        <v>25</v>
      </c>
      <c r="H12" s="33" t="s">
        <v>256</v>
      </c>
    </row>
    <row r="13" spans="2:8" ht="216.75" x14ac:dyDescent="0.25">
      <c r="B13" s="66" t="s">
        <v>268</v>
      </c>
      <c r="C13" s="66" t="s">
        <v>278</v>
      </c>
      <c r="D13" s="6" t="s">
        <v>25</v>
      </c>
      <c r="E13" s="6" t="s">
        <v>25</v>
      </c>
      <c r="F13" s="6" t="s">
        <v>25</v>
      </c>
      <c r="G13" s="33" t="s">
        <v>25</v>
      </c>
      <c r="H13" s="33" t="s">
        <v>256</v>
      </c>
    </row>
    <row r="14" spans="2:8" ht="216.75" x14ac:dyDescent="0.25">
      <c r="B14" s="66" t="s">
        <v>268</v>
      </c>
      <c r="C14" s="66" t="s">
        <v>279</v>
      </c>
      <c r="D14" s="6" t="s">
        <v>25</v>
      </c>
      <c r="E14" s="6" t="s">
        <v>25</v>
      </c>
      <c r="F14" s="6" t="s">
        <v>25</v>
      </c>
      <c r="G14" s="33" t="s">
        <v>25</v>
      </c>
      <c r="H14" s="33" t="s">
        <v>256</v>
      </c>
    </row>
    <row r="15" spans="2:8" ht="216.75" x14ac:dyDescent="0.25">
      <c r="B15" s="66" t="s">
        <v>268</v>
      </c>
      <c r="C15" s="66" t="s">
        <v>280</v>
      </c>
      <c r="D15" s="6" t="s">
        <v>25</v>
      </c>
      <c r="E15" s="6" t="s">
        <v>25</v>
      </c>
      <c r="F15" s="6" t="s">
        <v>25</v>
      </c>
      <c r="G15" s="33" t="s">
        <v>25</v>
      </c>
      <c r="H15" s="33" t="s">
        <v>256</v>
      </c>
    </row>
    <row r="16" spans="2:8" ht="216.75" x14ac:dyDescent="0.25">
      <c r="B16" s="66" t="s">
        <v>268</v>
      </c>
      <c r="C16" s="66" t="s">
        <v>281</v>
      </c>
      <c r="D16" s="6" t="s">
        <v>25</v>
      </c>
      <c r="E16" s="6" t="s">
        <v>25</v>
      </c>
      <c r="F16" s="6" t="s">
        <v>25</v>
      </c>
      <c r="G16" s="33" t="s">
        <v>25</v>
      </c>
      <c r="H16" s="33" t="s">
        <v>256</v>
      </c>
    </row>
    <row r="17" spans="2:8" ht="216.75" x14ac:dyDescent="0.25">
      <c r="B17" s="66" t="s">
        <v>268</v>
      </c>
      <c r="C17" s="66" t="s">
        <v>282</v>
      </c>
      <c r="D17" s="6" t="s">
        <v>25</v>
      </c>
      <c r="E17" s="6" t="s">
        <v>25</v>
      </c>
      <c r="F17" s="6" t="s">
        <v>25</v>
      </c>
      <c r="G17" s="33" t="s">
        <v>25</v>
      </c>
      <c r="H17" s="33" t="s">
        <v>256</v>
      </c>
    </row>
    <row r="18" spans="2:8" ht="216.75" x14ac:dyDescent="0.25">
      <c r="B18" s="66" t="s">
        <v>268</v>
      </c>
      <c r="C18" s="66" t="s">
        <v>283</v>
      </c>
      <c r="D18" s="6" t="s">
        <v>25</v>
      </c>
      <c r="E18" s="6" t="s">
        <v>25</v>
      </c>
      <c r="F18" s="6" t="s">
        <v>25</v>
      </c>
      <c r="G18" s="33" t="s">
        <v>25</v>
      </c>
      <c r="H18" s="33" t="s">
        <v>256</v>
      </c>
    </row>
    <row r="19" spans="2:8" ht="216.75" x14ac:dyDescent="0.25">
      <c r="B19" s="66" t="s">
        <v>268</v>
      </c>
      <c r="C19" s="66" t="s">
        <v>287</v>
      </c>
      <c r="D19" s="6" t="s">
        <v>25</v>
      </c>
      <c r="E19" s="6" t="s">
        <v>25</v>
      </c>
      <c r="F19" s="6" t="s">
        <v>25</v>
      </c>
      <c r="G19" s="33" t="s">
        <v>25</v>
      </c>
      <c r="H19" s="33" t="s">
        <v>256</v>
      </c>
    </row>
    <row r="20" spans="2:8" ht="216.75" x14ac:dyDescent="0.25">
      <c r="B20" s="66" t="s">
        <v>268</v>
      </c>
      <c r="C20" s="66" t="s">
        <v>288</v>
      </c>
      <c r="D20" s="6">
        <v>0</v>
      </c>
      <c r="E20" s="6" t="s">
        <v>25</v>
      </c>
      <c r="F20" s="6">
        <v>0</v>
      </c>
      <c r="G20" s="33">
        <v>0</v>
      </c>
      <c r="H20" s="33" t="s">
        <v>256</v>
      </c>
    </row>
    <row r="21" spans="2:8" ht="216.75" x14ac:dyDescent="0.25">
      <c r="B21" s="66" t="s">
        <v>268</v>
      </c>
      <c r="C21" s="66" t="s">
        <v>291</v>
      </c>
      <c r="D21" s="6" t="s">
        <v>25</v>
      </c>
      <c r="E21" s="6" t="s">
        <v>25</v>
      </c>
      <c r="F21" s="6" t="s">
        <v>25</v>
      </c>
      <c r="G21" s="33" t="s">
        <v>25</v>
      </c>
      <c r="H21" s="33" t="s">
        <v>256</v>
      </c>
    </row>
    <row r="22" spans="2:8" ht="216.75" x14ac:dyDescent="0.25">
      <c r="B22" s="66" t="s">
        <v>268</v>
      </c>
      <c r="C22" s="66" t="s">
        <v>292</v>
      </c>
      <c r="D22" s="6" t="s">
        <v>25</v>
      </c>
      <c r="E22" s="6" t="s">
        <v>25</v>
      </c>
      <c r="F22" s="6" t="s">
        <v>25</v>
      </c>
      <c r="G22" s="33" t="s">
        <v>25</v>
      </c>
      <c r="H22" s="33" t="s">
        <v>256</v>
      </c>
    </row>
    <row r="23" spans="2:8" ht="216.75" x14ac:dyDescent="0.25">
      <c r="B23" s="66" t="s">
        <v>268</v>
      </c>
      <c r="C23" s="66" t="s">
        <v>293</v>
      </c>
      <c r="D23" s="6" t="s">
        <v>25</v>
      </c>
      <c r="E23" s="6" t="s">
        <v>25</v>
      </c>
      <c r="F23" s="6" t="s">
        <v>25</v>
      </c>
      <c r="G23" s="33" t="s">
        <v>25</v>
      </c>
      <c r="H23" s="33" t="s">
        <v>256</v>
      </c>
    </row>
    <row r="24" spans="2:8" ht="216.75" x14ac:dyDescent="0.25">
      <c r="B24" s="66" t="s">
        <v>268</v>
      </c>
      <c r="C24" s="66" t="s">
        <v>294</v>
      </c>
      <c r="D24" s="6" t="s">
        <v>25</v>
      </c>
      <c r="E24" s="6" t="s">
        <v>25</v>
      </c>
      <c r="F24" s="6" t="s">
        <v>25</v>
      </c>
      <c r="G24" s="33" t="s">
        <v>25</v>
      </c>
      <c r="H24" s="33" t="s">
        <v>256</v>
      </c>
    </row>
    <row r="25" spans="2:8" ht="216.75" x14ac:dyDescent="0.25">
      <c r="B25" s="66" t="s">
        <v>268</v>
      </c>
      <c r="C25" s="66" t="s">
        <v>300</v>
      </c>
      <c r="D25" s="6" t="s">
        <v>25</v>
      </c>
      <c r="E25" s="6" t="s">
        <v>25</v>
      </c>
      <c r="F25" s="6" t="s">
        <v>25</v>
      </c>
      <c r="G25" s="33" t="s">
        <v>25</v>
      </c>
      <c r="H25" s="33" t="s">
        <v>256</v>
      </c>
    </row>
    <row r="26" spans="2:8" ht="216.75" x14ac:dyDescent="0.25">
      <c r="B26" s="66" t="s">
        <v>268</v>
      </c>
      <c r="C26" s="66" t="s">
        <v>301</v>
      </c>
      <c r="D26" s="6" t="s">
        <v>25</v>
      </c>
      <c r="E26" s="6" t="s">
        <v>25</v>
      </c>
      <c r="F26" s="6" t="s">
        <v>25</v>
      </c>
      <c r="G26" s="33" t="s">
        <v>25</v>
      </c>
      <c r="H26" s="33" t="s">
        <v>256</v>
      </c>
    </row>
    <row r="27" spans="2:8" ht="216.75" x14ac:dyDescent="0.25">
      <c r="B27" s="66" t="s">
        <v>268</v>
      </c>
      <c r="C27" s="66" t="s">
        <v>302</v>
      </c>
      <c r="D27" s="6" t="s">
        <v>25</v>
      </c>
      <c r="E27" s="6" t="s">
        <v>25</v>
      </c>
      <c r="F27" s="6" t="s">
        <v>25</v>
      </c>
      <c r="G27" s="33" t="s">
        <v>25</v>
      </c>
      <c r="H27" s="33" t="s">
        <v>256</v>
      </c>
    </row>
    <row r="28" spans="2:8" ht="216.75" x14ac:dyDescent="0.25">
      <c r="B28" s="66" t="s">
        <v>268</v>
      </c>
      <c r="C28" s="66" t="s">
        <v>303</v>
      </c>
      <c r="D28" s="6" t="s">
        <v>25</v>
      </c>
      <c r="E28" s="6" t="s">
        <v>25</v>
      </c>
      <c r="F28" s="6" t="s">
        <v>25</v>
      </c>
      <c r="G28" s="33" t="s">
        <v>25</v>
      </c>
      <c r="H28" s="33" t="s">
        <v>256</v>
      </c>
    </row>
    <row r="29" spans="2:8" ht="216.75" x14ac:dyDescent="0.25">
      <c r="B29" s="66" t="s">
        <v>268</v>
      </c>
      <c r="C29" s="66" t="s">
        <v>310</v>
      </c>
      <c r="D29" s="6" t="s">
        <v>25</v>
      </c>
      <c r="E29" s="6" t="s">
        <v>25</v>
      </c>
      <c r="F29" s="6" t="s">
        <v>25</v>
      </c>
      <c r="G29" s="33" t="s">
        <v>25</v>
      </c>
      <c r="H29" s="33" t="s">
        <v>256</v>
      </c>
    </row>
    <row r="30" spans="2:8" ht="216.75" x14ac:dyDescent="0.25">
      <c r="B30" s="66" t="s">
        <v>268</v>
      </c>
      <c r="C30" s="66" t="s">
        <v>311</v>
      </c>
      <c r="D30" s="6" t="s">
        <v>25</v>
      </c>
      <c r="E30" s="6" t="s">
        <v>25</v>
      </c>
      <c r="F30" s="6" t="s">
        <v>25</v>
      </c>
      <c r="G30" s="33" t="s">
        <v>25</v>
      </c>
      <c r="H30" s="33" t="s">
        <v>256</v>
      </c>
    </row>
    <row r="31" spans="2:8" ht="216.75" x14ac:dyDescent="0.25">
      <c r="B31" s="66" t="s">
        <v>312</v>
      </c>
      <c r="C31" s="66" t="s">
        <v>313</v>
      </c>
      <c r="D31" s="6" t="s">
        <v>25</v>
      </c>
      <c r="E31" s="6" t="s">
        <v>25</v>
      </c>
      <c r="F31" s="6" t="s">
        <v>25</v>
      </c>
      <c r="G31" s="33" t="s">
        <v>25</v>
      </c>
      <c r="H31" s="33" t="s">
        <v>256</v>
      </c>
    </row>
    <row r="32" spans="2:8" ht="216.75" x14ac:dyDescent="0.25">
      <c r="B32" s="66" t="s">
        <v>312</v>
      </c>
      <c r="C32" s="66" t="s">
        <v>314</v>
      </c>
      <c r="D32" s="6" t="s">
        <v>25</v>
      </c>
      <c r="E32" s="6" t="s">
        <v>25</v>
      </c>
      <c r="F32" s="6" t="s">
        <v>25</v>
      </c>
      <c r="G32" s="33" t="s">
        <v>25</v>
      </c>
      <c r="H32" s="33" t="s">
        <v>256</v>
      </c>
    </row>
    <row r="33" spans="2:8" ht="216.75" x14ac:dyDescent="0.25">
      <c r="B33" s="66" t="s">
        <v>312</v>
      </c>
      <c r="C33" s="66" t="s">
        <v>315</v>
      </c>
      <c r="D33" s="6" t="s">
        <v>25</v>
      </c>
      <c r="E33" s="6" t="s">
        <v>25</v>
      </c>
      <c r="F33" s="6" t="s">
        <v>25</v>
      </c>
      <c r="G33" s="33" t="s">
        <v>25</v>
      </c>
      <c r="H33" s="33" t="s">
        <v>256</v>
      </c>
    </row>
    <row r="34" spans="2:8" ht="216.75" x14ac:dyDescent="0.25">
      <c r="B34" s="66" t="s">
        <v>312</v>
      </c>
      <c r="C34" s="66" t="s">
        <v>316</v>
      </c>
      <c r="D34" s="6" t="s">
        <v>25</v>
      </c>
      <c r="E34" s="6" t="s">
        <v>25</v>
      </c>
      <c r="F34" s="6" t="s">
        <v>25</v>
      </c>
      <c r="G34" s="33" t="s">
        <v>25</v>
      </c>
      <c r="H34" s="33" t="s">
        <v>256</v>
      </c>
    </row>
    <row r="35" spans="2:8" ht="216.75" x14ac:dyDescent="0.25">
      <c r="B35" s="66" t="s">
        <v>312</v>
      </c>
      <c r="C35" s="66" t="s">
        <v>317</v>
      </c>
      <c r="D35" s="6" t="s">
        <v>25</v>
      </c>
      <c r="E35" s="6" t="s">
        <v>25</v>
      </c>
      <c r="F35" s="6" t="s">
        <v>25</v>
      </c>
      <c r="G35" s="33" t="s">
        <v>25</v>
      </c>
      <c r="H35" s="33" t="s">
        <v>256</v>
      </c>
    </row>
    <row r="36" spans="2:8" ht="216.75" x14ac:dyDescent="0.25">
      <c r="B36" s="66" t="s">
        <v>312</v>
      </c>
      <c r="C36" s="66" t="s">
        <v>318</v>
      </c>
      <c r="D36" s="6" t="s">
        <v>25</v>
      </c>
      <c r="E36" s="6" t="s">
        <v>25</v>
      </c>
      <c r="F36" s="6" t="s">
        <v>25</v>
      </c>
      <c r="G36" s="33" t="s">
        <v>25</v>
      </c>
      <c r="H36" s="33" t="s">
        <v>256</v>
      </c>
    </row>
    <row r="37" spans="2:8" ht="216.75" x14ac:dyDescent="0.25">
      <c r="B37" s="66" t="s">
        <v>312</v>
      </c>
      <c r="C37" s="66" t="s">
        <v>319</v>
      </c>
      <c r="D37" s="6" t="s">
        <v>25</v>
      </c>
      <c r="E37" s="6" t="s">
        <v>25</v>
      </c>
      <c r="F37" s="6" t="s">
        <v>25</v>
      </c>
      <c r="G37" s="33" t="s">
        <v>25</v>
      </c>
      <c r="H37" s="33" t="s">
        <v>256</v>
      </c>
    </row>
    <row r="38" spans="2:8" ht="216.75" x14ac:dyDescent="0.25">
      <c r="B38" s="66" t="s">
        <v>312</v>
      </c>
      <c r="C38" s="66" t="s">
        <v>320</v>
      </c>
      <c r="D38" s="6" t="s">
        <v>25</v>
      </c>
      <c r="E38" s="6" t="s">
        <v>25</v>
      </c>
      <c r="F38" s="6" t="s">
        <v>25</v>
      </c>
      <c r="G38" s="33" t="s">
        <v>25</v>
      </c>
      <c r="H38" s="33" t="s">
        <v>256</v>
      </c>
    </row>
    <row r="39" spans="2:8" ht="216.75" x14ac:dyDescent="0.25">
      <c r="B39" s="66" t="s">
        <v>312</v>
      </c>
      <c r="C39" s="66" t="s">
        <v>321</v>
      </c>
      <c r="D39" s="6" t="s">
        <v>25</v>
      </c>
      <c r="E39" s="6" t="s">
        <v>25</v>
      </c>
      <c r="F39" s="6" t="s">
        <v>25</v>
      </c>
      <c r="G39" s="33" t="s">
        <v>25</v>
      </c>
      <c r="H39" s="33" t="s">
        <v>256</v>
      </c>
    </row>
    <row r="40" spans="2:8" ht="216.75" x14ac:dyDescent="0.25">
      <c r="B40" s="66" t="s">
        <v>312</v>
      </c>
      <c r="C40" s="66" t="s">
        <v>322</v>
      </c>
      <c r="D40" s="6" t="s">
        <v>25</v>
      </c>
      <c r="E40" s="6" t="s">
        <v>25</v>
      </c>
      <c r="F40" s="6" t="s">
        <v>25</v>
      </c>
      <c r="G40" s="33" t="s">
        <v>25</v>
      </c>
      <c r="H40" s="33" t="s">
        <v>256</v>
      </c>
    </row>
    <row r="41" spans="2:8" ht="216.75" x14ac:dyDescent="0.25">
      <c r="B41" s="66" t="s">
        <v>312</v>
      </c>
      <c r="C41" s="66" t="s">
        <v>323</v>
      </c>
      <c r="D41" s="6" t="s">
        <v>25</v>
      </c>
      <c r="E41" s="6" t="s">
        <v>25</v>
      </c>
      <c r="F41" s="6" t="s">
        <v>25</v>
      </c>
      <c r="G41" s="33" t="s">
        <v>25</v>
      </c>
      <c r="H41" s="33" t="s">
        <v>256</v>
      </c>
    </row>
    <row r="42" spans="2:8" ht="216.75" x14ac:dyDescent="0.25">
      <c r="B42" s="66" t="s">
        <v>312</v>
      </c>
      <c r="C42" s="66" t="s">
        <v>324</v>
      </c>
      <c r="D42" s="6" t="s">
        <v>25</v>
      </c>
      <c r="E42" s="6" t="s">
        <v>25</v>
      </c>
      <c r="F42" s="6" t="s">
        <v>25</v>
      </c>
      <c r="G42" s="33" t="s">
        <v>25</v>
      </c>
      <c r="H42" s="33" t="s">
        <v>256</v>
      </c>
    </row>
    <row r="43" spans="2:8" ht="216.75" x14ac:dyDescent="0.25">
      <c r="B43" s="66" t="s">
        <v>312</v>
      </c>
      <c r="C43" s="66" t="s">
        <v>325</v>
      </c>
      <c r="D43" s="6" t="s">
        <v>25</v>
      </c>
      <c r="E43" s="6" t="s">
        <v>25</v>
      </c>
      <c r="F43" s="6" t="s">
        <v>25</v>
      </c>
      <c r="G43" s="33" t="s">
        <v>25</v>
      </c>
      <c r="H43" s="33" t="s">
        <v>256</v>
      </c>
    </row>
    <row r="44" spans="2:8" ht="216.75" x14ac:dyDescent="0.25">
      <c r="B44" s="66" t="s">
        <v>312</v>
      </c>
      <c r="C44" s="66" t="s">
        <v>326</v>
      </c>
      <c r="D44" s="6" t="s">
        <v>25</v>
      </c>
      <c r="E44" s="6" t="s">
        <v>25</v>
      </c>
      <c r="F44" s="6" t="s">
        <v>25</v>
      </c>
      <c r="G44" s="33" t="s">
        <v>25</v>
      </c>
      <c r="H44" s="33" t="s">
        <v>256</v>
      </c>
    </row>
    <row r="45" spans="2:8" ht="216.75" x14ac:dyDescent="0.25">
      <c r="B45" s="66" t="s">
        <v>312</v>
      </c>
      <c r="C45" s="66" t="s">
        <v>327</v>
      </c>
      <c r="D45" s="6" t="s">
        <v>25</v>
      </c>
      <c r="E45" s="6" t="s">
        <v>25</v>
      </c>
      <c r="F45" s="6" t="s">
        <v>25</v>
      </c>
      <c r="G45" s="33" t="s">
        <v>25</v>
      </c>
      <c r="H45" s="33" t="s">
        <v>256</v>
      </c>
    </row>
    <row r="46" spans="2:8" ht="216.75" x14ac:dyDescent="0.25">
      <c r="B46" s="66" t="s">
        <v>312</v>
      </c>
      <c r="C46" s="66" t="s">
        <v>328</v>
      </c>
      <c r="D46" s="6" t="s">
        <v>25</v>
      </c>
      <c r="E46" s="6" t="s">
        <v>25</v>
      </c>
      <c r="F46" s="6" t="s">
        <v>25</v>
      </c>
      <c r="G46" s="33" t="s">
        <v>25</v>
      </c>
      <c r="H46" s="33" t="s">
        <v>256</v>
      </c>
    </row>
    <row r="47" spans="2:8" ht="216.75" x14ac:dyDescent="0.25">
      <c r="B47" s="66" t="s">
        <v>329</v>
      </c>
      <c r="C47" s="66" t="s">
        <v>331</v>
      </c>
      <c r="D47" s="6" t="s">
        <v>25</v>
      </c>
      <c r="E47" s="6" t="s">
        <v>25</v>
      </c>
      <c r="F47" s="6" t="s">
        <v>25</v>
      </c>
      <c r="G47" s="33" t="s">
        <v>25</v>
      </c>
      <c r="H47" s="6" t="s">
        <v>256</v>
      </c>
    </row>
    <row r="48" spans="2:8" ht="216.75" x14ac:dyDescent="0.25">
      <c r="B48" s="66" t="s">
        <v>329</v>
      </c>
      <c r="C48" s="66" t="s">
        <v>332</v>
      </c>
      <c r="D48" s="6" t="s">
        <v>25</v>
      </c>
      <c r="E48" s="6" t="s">
        <v>25</v>
      </c>
      <c r="F48" s="6" t="s">
        <v>25</v>
      </c>
      <c r="G48" s="33" t="s">
        <v>25</v>
      </c>
      <c r="H48" s="6" t="s">
        <v>256</v>
      </c>
    </row>
    <row r="49" spans="2:8" ht="216.75" x14ac:dyDescent="0.25">
      <c r="B49" s="66" t="s">
        <v>329</v>
      </c>
      <c r="C49" s="66" t="s">
        <v>333</v>
      </c>
      <c r="D49" s="6" t="s">
        <v>25</v>
      </c>
      <c r="E49" s="6" t="s">
        <v>25</v>
      </c>
      <c r="F49" s="6" t="s">
        <v>25</v>
      </c>
      <c r="G49" s="33" t="s">
        <v>25</v>
      </c>
      <c r="H49" s="6" t="s">
        <v>256</v>
      </c>
    </row>
    <row r="50" spans="2:8" ht="216.75" x14ac:dyDescent="0.25">
      <c r="B50" s="66" t="s">
        <v>329</v>
      </c>
      <c r="C50" s="66" t="s">
        <v>334</v>
      </c>
      <c r="D50" s="6" t="s">
        <v>25</v>
      </c>
      <c r="E50" s="6" t="s">
        <v>25</v>
      </c>
      <c r="F50" s="6" t="s">
        <v>25</v>
      </c>
      <c r="G50" s="33" t="s">
        <v>25</v>
      </c>
      <c r="H50" s="6" t="s">
        <v>256</v>
      </c>
    </row>
    <row r="51" spans="2:8" ht="216.75" x14ac:dyDescent="0.25">
      <c r="B51" s="66" t="s">
        <v>329</v>
      </c>
      <c r="C51" s="66" t="s">
        <v>335</v>
      </c>
      <c r="D51" s="6" t="s">
        <v>25</v>
      </c>
      <c r="E51" s="6" t="s">
        <v>25</v>
      </c>
      <c r="F51" s="6" t="s">
        <v>25</v>
      </c>
      <c r="G51" s="33" t="s">
        <v>25</v>
      </c>
      <c r="H51" s="6" t="s">
        <v>256</v>
      </c>
    </row>
    <row r="52" spans="2:8" ht="216.75" x14ac:dyDescent="0.25">
      <c r="B52" s="66" t="s">
        <v>329</v>
      </c>
      <c r="C52" s="66" t="s">
        <v>336</v>
      </c>
      <c r="D52" s="6">
        <v>0</v>
      </c>
      <c r="E52" s="6" t="s">
        <v>25</v>
      </c>
      <c r="F52" s="6">
        <v>0</v>
      </c>
      <c r="G52" s="33">
        <v>0</v>
      </c>
      <c r="H52" s="6" t="s">
        <v>256</v>
      </c>
    </row>
    <row r="53" spans="2:8" ht="216.75" x14ac:dyDescent="0.25">
      <c r="B53" s="66" t="s">
        <v>329</v>
      </c>
      <c r="C53" s="66" t="s">
        <v>337</v>
      </c>
      <c r="D53" s="33" t="s">
        <v>25</v>
      </c>
      <c r="E53" s="33" t="s">
        <v>25</v>
      </c>
      <c r="F53" s="6" t="s">
        <v>25</v>
      </c>
      <c r="G53" s="6" t="s">
        <v>25</v>
      </c>
      <c r="H53" s="6" t="s">
        <v>256</v>
      </c>
    </row>
    <row r="54" spans="2:8" ht="216.75" x14ac:dyDescent="0.25">
      <c r="B54" s="66" t="s">
        <v>329</v>
      </c>
      <c r="C54" s="66" t="s">
        <v>338</v>
      </c>
      <c r="D54" s="6" t="s">
        <v>25</v>
      </c>
      <c r="E54" s="6" t="s">
        <v>25</v>
      </c>
      <c r="F54" s="6" t="s">
        <v>25</v>
      </c>
      <c r="G54" s="33" t="s">
        <v>25</v>
      </c>
      <c r="H54" s="6" t="s">
        <v>256</v>
      </c>
    </row>
    <row r="55" spans="2:8" ht="216.75" x14ac:dyDescent="0.25">
      <c r="B55" s="66" t="s">
        <v>329</v>
      </c>
      <c r="C55" s="66" t="s">
        <v>339</v>
      </c>
      <c r="D55" s="6" t="s">
        <v>25</v>
      </c>
      <c r="E55" s="6" t="s">
        <v>25</v>
      </c>
      <c r="F55" s="6" t="s">
        <v>25</v>
      </c>
      <c r="G55" s="33" t="s">
        <v>25</v>
      </c>
      <c r="H55" s="6" t="s">
        <v>256</v>
      </c>
    </row>
    <row r="56" spans="2:8" ht="216.75" x14ac:dyDescent="0.25">
      <c r="B56" s="66" t="s">
        <v>329</v>
      </c>
      <c r="C56" s="66" t="s">
        <v>340</v>
      </c>
      <c r="D56" s="6" t="s">
        <v>25</v>
      </c>
      <c r="E56" s="6" t="s">
        <v>25</v>
      </c>
      <c r="F56" s="6" t="s">
        <v>25</v>
      </c>
      <c r="G56" s="33" t="s">
        <v>25</v>
      </c>
      <c r="H56" s="6" t="s">
        <v>256</v>
      </c>
    </row>
    <row r="57" spans="2:8" ht="216.75" x14ac:dyDescent="0.25">
      <c r="B57" s="66" t="s">
        <v>329</v>
      </c>
      <c r="C57" s="66" t="s">
        <v>341</v>
      </c>
      <c r="D57" s="6" t="s">
        <v>25</v>
      </c>
      <c r="E57" s="6" t="s">
        <v>25</v>
      </c>
      <c r="F57" s="6" t="s">
        <v>25</v>
      </c>
      <c r="G57" s="33" t="s">
        <v>25</v>
      </c>
      <c r="H57" s="6" t="s">
        <v>256</v>
      </c>
    </row>
    <row r="58" spans="2:8" ht="216.75" x14ac:dyDescent="0.25">
      <c r="B58" s="66" t="s">
        <v>329</v>
      </c>
      <c r="C58" s="66" t="s">
        <v>343</v>
      </c>
      <c r="D58" s="6" t="s">
        <v>25</v>
      </c>
      <c r="E58" s="6" t="s">
        <v>25</v>
      </c>
      <c r="F58" s="6" t="s">
        <v>25</v>
      </c>
      <c r="G58" s="33" t="s">
        <v>25</v>
      </c>
      <c r="H58" s="6" t="s">
        <v>256</v>
      </c>
    </row>
    <row r="59" spans="2:8" ht="216.75" x14ac:dyDescent="0.25">
      <c r="B59" s="66" t="s">
        <v>329</v>
      </c>
      <c r="C59" s="66" t="s">
        <v>344</v>
      </c>
      <c r="D59" s="6" t="s">
        <v>25</v>
      </c>
      <c r="E59" s="6" t="s">
        <v>25</v>
      </c>
      <c r="F59" s="6" t="s">
        <v>25</v>
      </c>
      <c r="G59" s="33" t="s">
        <v>25</v>
      </c>
      <c r="H59" s="6" t="s">
        <v>256</v>
      </c>
    </row>
    <row r="60" spans="2:8" ht="216.75" x14ac:dyDescent="0.25">
      <c r="B60" s="66" t="s">
        <v>329</v>
      </c>
      <c r="C60" s="66" t="s">
        <v>347</v>
      </c>
      <c r="D60" s="6" t="s">
        <v>25</v>
      </c>
      <c r="E60" s="6" t="s">
        <v>25</v>
      </c>
      <c r="F60" s="6" t="s">
        <v>25</v>
      </c>
      <c r="G60" s="33" t="s">
        <v>25</v>
      </c>
      <c r="H60" s="6" t="s">
        <v>256</v>
      </c>
    </row>
    <row r="61" spans="2:8" ht="216.75" x14ac:dyDescent="0.25">
      <c r="B61" s="66" t="s">
        <v>329</v>
      </c>
      <c r="C61" s="66" t="s">
        <v>348</v>
      </c>
      <c r="D61" s="6" t="s">
        <v>25</v>
      </c>
      <c r="E61" s="6" t="s">
        <v>25</v>
      </c>
      <c r="F61" s="6" t="s">
        <v>25</v>
      </c>
      <c r="G61" s="33" t="s">
        <v>25</v>
      </c>
      <c r="H61" s="6" t="s">
        <v>256</v>
      </c>
    </row>
    <row r="62" spans="2:8" ht="216.75" x14ac:dyDescent="0.25">
      <c r="B62" s="66" t="s">
        <v>329</v>
      </c>
      <c r="C62" s="66" t="s">
        <v>349</v>
      </c>
      <c r="D62" s="14" t="s">
        <v>350</v>
      </c>
      <c r="E62" s="14" t="s">
        <v>350</v>
      </c>
      <c r="F62" s="14" t="s">
        <v>350</v>
      </c>
      <c r="G62" s="35" t="s">
        <v>350</v>
      </c>
      <c r="H62" s="6" t="s">
        <v>256</v>
      </c>
    </row>
    <row r="63" spans="2:8" ht="216.75" x14ac:dyDescent="0.25">
      <c r="B63" s="66" t="s">
        <v>329</v>
      </c>
      <c r="C63" s="66" t="s">
        <v>351</v>
      </c>
      <c r="D63" s="35" t="s">
        <v>352</v>
      </c>
      <c r="E63" s="35" t="s">
        <v>352</v>
      </c>
      <c r="F63" s="35" t="s">
        <v>352</v>
      </c>
      <c r="G63" s="35" t="s">
        <v>352</v>
      </c>
      <c r="H63" s="6" t="s">
        <v>256</v>
      </c>
    </row>
    <row r="64" spans="2:8" ht="216.75" x14ac:dyDescent="0.25">
      <c r="B64" s="66" t="s">
        <v>329</v>
      </c>
      <c r="C64" s="66" t="s">
        <v>353</v>
      </c>
      <c r="D64" s="6" t="s">
        <v>25</v>
      </c>
      <c r="E64" s="6" t="s">
        <v>25</v>
      </c>
      <c r="F64" s="6" t="s">
        <v>25</v>
      </c>
      <c r="G64" s="33" t="s">
        <v>25</v>
      </c>
      <c r="H64" s="6" t="s">
        <v>256</v>
      </c>
    </row>
    <row r="65" spans="2:8" ht="216.75" x14ac:dyDescent="0.25">
      <c r="B65" s="66" t="s">
        <v>354</v>
      </c>
      <c r="C65" s="66" t="s">
        <v>355</v>
      </c>
      <c r="D65" s="6" t="s">
        <v>25</v>
      </c>
      <c r="E65" s="6" t="s">
        <v>25</v>
      </c>
      <c r="F65" s="6" t="s">
        <v>25</v>
      </c>
      <c r="G65" s="33" t="s">
        <v>25</v>
      </c>
      <c r="H65" s="33" t="s">
        <v>256</v>
      </c>
    </row>
    <row r="66" spans="2:8" ht="48" x14ac:dyDescent="0.25">
      <c r="B66" s="66" t="s">
        <v>354</v>
      </c>
      <c r="C66" s="66" t="s">
        <v>360</v>
      </c>
      <c r="D66" s="6" t="s">
        <v>361</v>
      </c>
      <c r="E66" s="6" t="s">
        <v>361</v>
      </c>
      <c r="F66" s="6" t="s">
        <v>361</v>
      </c>
      <c r="G66" s="6" t="s">
        <v>361</v>
      </c>
      <c r="H66" s="6" t="s">
        <v>361</v>
      </c>
    </row>
    <row r="67" spans="2:8" ht="48" x14ac:dyDescent="0.25">
      <c r="B67" s="66" t="s">
        <v>354</v>
      </c>
      <c r="C67" s="66" t="s">
        <v>362</v>
      </c>
      <c r="D67" s="6" t="s">
        <v>361</v>
      </c>
      <c r="E67" s="6" t="s">
        <v>361</v>
      </c>
      <c r="F67" s="6" t="s">
        <v>361</v>
      </c>
      <c r="G67" s="6" t="s">
        <v>361</v>
      </c>
      <c r="H67" s="6" t="s">
        <v>361</v>
      </c>
    </row>
    <row r="105" spans="7:7" x14ac:dyDescent="0.25">
      <c r="G105">
        <v>3248425</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E1ADC-7498-4A9C-9935-E6503FC571FE}">
  <dimension ref="B2:H105"/>
  <sheetViews>
    <sheetView workbookViewId="0">
      <selection activeCell="C6" sqref="C6"/>
    </sheetView>
  </sheetViews>
  <sheetFormatPr defaultRowHeight="15" x14ac:dyDescent="0.25"/>
  <cols>
    <col min="2" max="2" width="9" customWidth="1"/>
    <col min="3" max="3" width="86.140625" customWidth="1"/>
    <col min="4" max="8" width="20.7109375" customWidth="1"/>
  </cols>
  <sheetData>
    <row r="2" spans="2:8" ht="72" x14ac:dyDescent="0.25">
      <c r="B2" s="70" t="s">
        <v>228</v>
      </c>
      <c r="C2" s="70" t="s">
        <v>229</v>
      </c>
      <c r="D2" s="71" t="s">
        <v>230</v>
      </c>
      <c r="E2" s="71" t="s">
        <v>231</v>
      </c>
      <c r="F2" s="71" t="s">
        <v>232</v>
      </c>
      <c r="G2" s="71" t="s">
        <v>233</v>
      </c>
      <c r="H2" s="71" t="s">
        <v>234</v>
      </c>
    </row>
    <row r="3" spans="2:8" ht="216.75" x14ac:dyDescent="0.25">
      <c r="B3" s="66" t="s">
        <v>383</v>
      </c>
      <c r="C3" s="66" t="s">
        <v>384</v>
      </c>
      <c r="D3" s="6" t="s">
        <v>25</v>
      </c>
      <c r="E3" s="6" t="s">
        <v>25</v>
      </c>
      <c r="F3" s="6" t="s">
        <v>25</v>
      </c>
      <c r="G3" s="33" t="s">
        <v>25</v>
      </c>
      <c r="H3" s="33" t="str">
        <f>'Summary Table 2.24 - 4PM'!G19</f>
        <v>Initiative is expected to reduce the likelihood of PSPS damages and hazards.  A distribution circuit without psps damage and hazard increases from restoration time from 9.5 hours to 14.4 hours.  Transmission and substation damages and hazards are less commonly found, but expect to take much longer to restore as compared to distribution.</v>
      </c>
    </row>
    <row r="4" spans="2:8" ht="216.75" x14ac:dyDescent="0.25">
      <c r="B4" s="66" t="s">
        <v>383</v>
      </c>
      <c r="C4" s="66" t="s">
        <v>385</v>
      </c>
      <c r="D4" s="6" t="s">
        <v>25</v>
      </c>
      <c r="E4" s="6" t="s">
        <v>25</v>
      </c>
      <c r="F4" s="6" t="s">
        <v>25</v>
      </c>
      <c r="G4" s="33" t="s">
        <v>25</v>
      </c>
      <c r="H4" s="33" t="str">
        <f>'Summary Table 2.24 - 4PM'!G20</f>
        <v>Initiative is expected to reduce the likelihood of PSPS damages and hazards.  A distribution circuit without psps damage and hazard increases from restoration time from 9.5 hours to 14.4 hours.  Transmission and substation damages and hazards are less commonly found, but expect to take much longer to restore as compared to distribution.</v>
      </c>
    </row>
    <row r="5" spans="2:8" ht="216.75" x14ac:dyDescent="0.25">
      <c r="B5" s="66" t="s">
        <v>383</v>
      </c>
      <c r="C5" s="66" t="s">
        <v>386</v>
      </c>
      <c r="D5" s="6" t="s">
        <v>25</v>
      </c>
      <c r="E5" s="6" t="s">
        <v>25</v>
      </c>
      <c r="F5" s="6" t="s">
        <v>25</v>
      </c>
      <c r="G5" s="33" t="s">
        <v>25</v>
      </c>
      <c r="H5" s="33" t="str">
        <f>'Summary Table 2.24 - 4PM'!G21</f>
        <v>Initiative is expected to reduce the likelihood of PSPS damages and hazards.  A distribution circuit without psps damage and hazard increases from restoration time from 9.5 hours to 14.4 hours.  Transmission and substation damages and hazards are less commonly found, but expect to take much longer to restore as compared to distribution.</v>
      </c>
    </row>
    <row r="6" spans="2:8" ht="216.75" x14ac:dyDescent="0.25">
      <c r="B6" s="66" t="s">
        <v>383</v>
      </c>
      <c r="C6" s="66" t="s">
        <v>387</v>
      </c>
      <c r="D6" s="6" t="s">
        <v>25</v>
      </c>
      <c r="E6" s="6" t="s">
        <v>25</v>
      </c>
      <c r="F6" s="6" t="s">
        <v>25</v>
      </c>
      <c r="G6" s="33" t="s">
        <v>25</v>
      </c>
      <c r="H6" s="33" t="str">
        <f>'Summary Table 2.24 - 4PM'!G22</f>
        <v>Initiative is expected to reduce the likelihood of PSPS damages and hazards.  A distribution circuit without psps damage and hazard increases from restoration time from 9.5 hours to 14.4 hours.  Transmission and substation damages and hazards are less commonly found, but expect to take much longer to restore as compared to distribution.</v>
      </c>
    </row>
    <row r="7" spans="2:8" ht="228" x14ac:dyDescent="0.25">
      <c r="B7" s="66" t="s">
        <v>383</v>
      </c>
      <c r="C7" s="66" t="s">
        <v>388</v>
      </c>
      <c r="D7" s="6" t="s">
        <v>25</v>
      </c>
      <c r="E7" s="6" t="s">
        <v>25</v>
      </c>
      <c r="F7" s="6" t="s">
        <v>25</v>
      </c>
      <c r="G7" s="33" t="s">
        <v>25</v>
      </c>
      <c r="H7" s="33" t="str">
        <f>'Summary Table 2.24 - 4PM'!G23</f>
        <v>Initiative is expected to reduce the likelihood of PSPS damages and hazards.  A distribution circuit without psps damage and hazard increases from restoration time from 9.5 hours to 14.4 hours.  Transmission and substation damages and hazards are less commonly found, but expect to take much longer to restore as compared to distribution.</v>
      </c>
    </row>
    <row r="8" spans="2:8" x14ac:dyDescent="0.25">
      <c r="B8" s="66"/>
      <c r="C8" s="66"/>
      <c r="D8" s="6"/>
      <c r="E8" s="6"/>
      <c r="F8" s="6"/>
      <c r="G8" s="33"/>
      <c r="H8" s="33"/>
    </row>
    <row r="9" spans="2:8" x14ac:dyDescent="0.25">
      <c r="B9" s="66"/>
      <c r="C9" s="66"/>
      <c r="D9" s="6"/>
      <c r="E9" s="6"/>
      <c r="F9" s="6"/>
      <c r="G9" s="33"/>
      <c r="H9" s="33"/>
    </row>
    <row r="10" spans="2:8" x14ac:dyDescent="0.25">
      <c r="B10" s="66"/>
      <c r="C10" s="66"/>
      <c r="D10" s="6"/>
      <c r="E10" s="6"/>
      <c r="F10" s="6"/>
      <c r="G10" s="33"/>
      <c r="H10" s="33"/>
    </row>
    <row r="11" spans="2:8" x14ac:dyDescent="0.25">
      <c r="B11" s="66"/>
      <c r="C11" s="66"/>
      <c r="D11" s="6"/>
      <c r="E11" s="6"/>
      <c r="F11" s="6"/>
      <c r="G11" s="33"/>
      <c r="H11" s="33"/>
    </row>
    <row r="12" spans="2:8" x14ac:dyDescent="0.25">
      <c r="B12" s="66"/>
      <c r="C12" s="66"/>
      <c r="D12" s="6"/>
      <c r="E12" s="6"/>
      <c r="F12" s="6"/>
      <c r="G12" s="33"/>
      <c r="H12" s="33"/>
    </row>
    <row r="13" spans="2:8" x14ac:dyDescent="0.25">
      <c r="B13" s="66"/>
      <c r="C13" s="66"/>
      <c r="D13" s="6"/>
      <c r="E13" s="6"/>
      <c r="F13" s="6"/>
      <c r="G13" s="33"/>
      <c r="H13" s="33"/>
    </row>
    <row r="14" spans="2:8" x14ac:dyDescent="0.25">
      <c r="B14" s="66"/>
      <c r="C14" s="66"/>
      <c r="D14" s="6"/>
      <c r="E14" s="6"/>
      <c r="F14" s="6"/>
      <c r="G14" s="33"/>
      <c r="H14" s="33"/>
    </row>
    <row r="15" spans="2:8" x14ac:dyDescent="0.25">
      <c r="B15" s="66"/>
      <c r="C15" s="66"/>
      <c r="D15" s="6"/>
      <c r="E15" s="6"/>
      <c r="F15" s="6"/>
      <c r="G15" s="33"/>
      <c r="H15" s="33"/>
    </row>
    <row r="16" spans="2:8" x14ac:dyDescent="0.25">
      <c r="B16" s="66"/>
      <c r="C16" s="66"/>
      <c r="D16" s="6"/>
      <c r="E16" s="6"/>
      <c r="F16" s="6"/>
      <c r="G16" s="33"/>
      <c r="H16" s="33"/>
    </row>
    <row r="17" spans="2:8" x14ac:dyDescent="0.25">
      <c r="B17" s="66"/>
      <c r="C17" s="66"/>
      <c r="D17" s="6"/>
      <c r="E17" s="6"/>
      <c r="F17" s="6"/>
      <c r="G17" s="33"/>
      <c r="H17" s="33"/>
    </row>
    <row r="18" spans="2:8" x14ac:dyDescent="0.25">
      <c r="B18" s="66"/>
      <c r="C18" s="66"/>
      <c r="D18" s="6"/>
      <c r="E18" s="6"/>
      <c r="F18" s="6"/>
      <c r="G18" s="33"/>
      <c r="H18" s="33"/>
    </row>
    <row r="19" spans="2:8" x14ac:dyDescent="0.25">
      <c r="B19" s="66"/>
      <c r="C19" s="66"/>
      <c r="D19" s="6"/>
      <c r="E19" s="6"/>
      <c r="F19" s="6"/>
      <c r="G19" s="33"/>
      <c r="H19" s="33"/>
    </row>
    <row r="20" spans="2:8" x14ac:dyDescent="0.25">
      <c r="B20" s="66"/>
      <c r="C20" s="66"/>
      <c r="D20" s="6"/>
      <c r="E20" s="6"/>
      <c r="F20" s="6"/>
      <c r="G20" s="33"/>
      <c r="H20" s="33"/>
    </row>
    <row r="21" spans="2:8" x14ac:dyDescent="0.25">
      <c r="B21" s="66"/>
      <c r="C21" s="66"/>
      <c r="D21" s="6"/>
      <c r="E21" s="6"/>
      <c r="F21" s="6"/>
      <c r="G21" s="33"/>
      <c r="H21" s="33"/>
    </row>
    <row r="22" spans="2:8" x14ac:dyDescent="0.25">
      <c r="B22" s="66"/>
      <c r="C22" s="66"/>
      <c r="D22" s="6"/>
      <c r="E22" s="6"/>
      <c r="F22" s="6"/>
      <c r="G22" s="33"/>
      <c r="H22" s="33"/>
    </row>
    <row r="23" spans="2:8" x14ac:dyDescent="0.25">
      <c r="B23" s="66"/>
      <c r="C23" s="66"/>
      <c r="D23" s="6"/>
      <c r="E23" s="6"/>
      <c r="F23" s="6"/>
      <c r="G23" s="33"/>
      <c r="H23" s="33"/>
    </row>
    <row r="24" spans="2:8" x14ac:dyDescent="0.25">
      <c r="B24" s="66"/>
      <c r="C24" s="66"/>
      <c r="D24" s="6"/>
      <c r="E24" s="6"/>
      <c r="F24" s="6"/>
      <c r="G24" s="33"/>
      <c r="H24" s="33"/>
    </row>
    <row r="25" spans="2:8" x14ac:dyDescent="0.25">
      <c r="B25" s="66"/>
      <c r="C25" s="66"/>
      <c r="D25" s="6"/>
      <c r="E25" s="6"/>
      <c r="F25" s="6"/>
      <c r="G25" s="33"/>
      <c r="H25" s="33"/>
    </row>
    <row r="26" spans="2:8" x14ac:dyDescent="0.25">
      <c r="B26" s="66"/>
      <c r="C26" s="66"/>
      <c r="D26" s="6"/>
      <c r="E26" s="6"/>
      <c r="F26" s="6"/>
      <c r="G26" s="33"/>
      <c r="H26" s="33"/>
    </row>
    <row r="27" spans="2:8" x14ac:dyDescent="0.25">
      <c r="B27" s="66"/>
      <c r="C27" s="66"/>
      <c r="D27" s="6"/>
      <c r="E27" s="6"/>
      <c r="F27" s="6"/>
      <c r="G27" s="33"/>
      <c r="H27" s="33"/>
    </row>
    <row r="28" spans="2:8" x14ac:dyDescent="0.25">
      <c r="B28" s="66"/>
      <c r="C28" s="66"/>
      <c r="D28" s="6"/>
      <c r="E28" s="6"/>
      <c r="F28" s="6"/>
      <c r="G28" s="33"/>
      <c r="H28" s="33"/>
    </row>
    <row r="29" spans="2:8" x14ac:dyDescent="0.25">
      <c r="B29" s="66"/>
      <c r="C29" s="66"/>
      <c r="D29" s="6"/>
      <c r="E29" s="6"/>
      <c r="F29" s="6"/>
      <c r="G29" s="33"/>
      <c r="H29" s="33"/>
    </row>
    <row r="30" spans="2:8" x14ac:dyDescent="0.25">
      <c r="B30" s="66"/>
      <c r="C30" s="66"/>
      <c r="D30" s="6"/>
      <c r="E30" s="6"/>
      <c r="F30" s="6"/>
      <c r="G30" s="33"/>
      <c r="H30" s="33"/>
    </row>
    <row r="31" spans="2:8" x14ac:dyDescent="0.25">
      <c r="B31" s="66"/>
      <c r="C31" s="66"/>
      <c r="D31" s="6"/>
      <c r="E31" s="6"/>
      <c r="F31" s="6"/>
      <c r="G31" s="33"/>
      <c r="H31" s="33"/>
    </row>
    <row r="32" spans="2:8" x14ac:dyDescent="0.25">
      <c r="B32" s="66"/>
      <c r="C32" s="66"/>
      <c r="D32" s="6"/>
      <c r="E32" s="6"/>
      <c r="F32" s="6"/>
      <c r="G32" s="33"/>
      <c r="H32" s="33"/>
    </row>
    <row r="33" spans="2:8" x14ac:dyDescent="0.25">
      <c r="B33" s="66"/>
      <c r="C33" s="66"/>
      <c r="D33" s="6"/>
      <c r="E33" s="6"/>
      <c r="F33" s="6"/>
      <c r="G33" s="33"/>
      <c r="H33" s="33"/>
    </row>
    <row r="34" spans="2:8" x14ac:dyDescent="0.25">
      <c r="B34" s="66"/>
      <c r="C34" s="66"/>
      <c r="D34" s="6"/>
      <c r="E34" s="6"/>
      <c r="F34" s="6"/>
      <c r="G34" s="33"/>
      <c r="H34" s="33"/>
    </row>
    <row r="35" spans="2:8" x14ac:dyDescent="0.25">
      <c r="B35" s="66"/>
      <c r="C35" s="66"/>
      <c r="D35" s="6"/>
      <c r="E35" s="6"/>
      <c r="F35" s="6"/>
      <c r="G35" s="33"/>
      <c r="H35" s="33"/>
    </row>
    <row r="36" spans="2:8" x14ac:dyDescent="0.25">
      <c r="B36" s="66"/>
      <c r="C36" s="66"/>
      <c r="D36" s="6"/>
      <c r="E36" s="6"/>
      <c r="F36" s="6"/>
      <c r="G36" s="33"/>
      <c r="H36" s="33"/>
    </row>
    <row r="37" spans="2:8" x14ac:dyDescent="0.25">
      <c r="B37" s="66"/>
      <c r="C37" s="66"/>
      <c r="D37" s="6"/>
      <c r="E37" s="6"/>
      <c r="F37" s="6"/>
      <c r="G37" s="33"/>
      <c r="H37" s="33"/>
    </row>
    <row r="38" spans="2:8" x14ac:dyDescent="0.25">
      <c r="B38" s="66"/>
      <c r="C38" s="66"/>
      <c r="D38" s="6"/>
      <c r="E38" s="6"/>
      <c r="F38" s="6"/>
      <c r="G38" s="33"/>
      <c r="H38" s="33"/>
    </row>
    <row r="39" spans="2:8" x14ac:dyDescent="0.25">
      <c r="B39" s="66"/>
      <c r="C39" s="66"/>
      <c r="D39" s="6"/>
      <c r="E39" s="6"/>
      <c r="F39" s="6"/>
      <c r="G39" s="33"/>
      <c r="H39" s="33"/>
    </row>
    <row r="40" spans="2:8" x14ac:dyDescent="0.25">
      <c r="B40" s="66"/>
      <c r="C40" s="66"/>
      <c r="D40" s="6"/>
      <c r="E40" s="6"/>
      <c r="F40" s="6"/>
      <c r="G40" s="33"/>
      <c r="H40" s="33"/>
    </row>
    <row r="41" spans="2:8" x14ac:dyDescent="0.25">
      <c r="B41" s="66"/>
      <c r="C41" s="66"/>
      <c r="D41" s="6"/>
      <c r="E41" s="6"/>
      <c r="F41" s="6"/>
      <c r="G41" s="33"/>
      <c r="H41" s="33"/>
    </row>
    <row r="42" spans="2:8" x14ac:dyDescent="0.25">
      <c r="B42" s="66"/>
      <c r="C42" s="66"/>
      <c r="D42" s="6"/>
      <c r="E42" s="6"/>
      <c r="F42" s="6"/>
      <c r="G42" s="33"/>
      <c r="H42" s="33"/>
    </row>
    <row r="43" spans="2:8" x14ac:dyDescent="0.25">
      <c r="B43" s="66"/>
      <c r="C43" s="66"/>
      <c r="D43" s="6"/>
      <c r="E43" s="6"/>
      <c r="F43" s="6"/>
      <c r="G43" s="33"/>
      <c r="H43" s="33"/>
    </row>
    <row r="44" spans="2:8" x14ac:dyDescent="0.25">
      <c r="B44" s="66"/>
      <c r="C44" s="66"/>
      <c r="D44" s="6"/>
      <c r="E44" s="6"/>
      <c r="F44" s="6"/>
      <c r="G44" s="33"/>
      <c r="H44" s="33"/>
    </row>
    <row r="45" spans="2:8" x14ac:dyDescent="0.25">
      <c r="B45" s="66"/>
      <c r="C45" s="66"/>
      <c r="D45" s="6"/>
      <c r="E45" s="6"/>
      <c r="F45" s="6"/>
      <c r="G45" s="33"/>
      <c r="H45" s="33"/>
    </row>
    <row r="46" spans="2:8" x14ac:dyDescent="0.25">
      <c r="B46" s="66"/>
      <c r="C46" s="66"/>
      <c r="D46" s="6"/>
      <c r="E46" s="6"/>
      <c r="F46" s="6"/>
      <c r="G46" s="33"/>
      <c r="H46" s="33"/>
    </row>
    <row r="47" spans="2:8" x14ac:dyDescent="0.25">
      <c r="B47" s="66"/>
      <c r="C47" s="66"/>
      <c r="D47" s="6"/>
      <c r="E47" s="6"/>
      <c r="F47" s="6"/>
      <c r="G47" s="33"/>
      <c r="H47" s="6"/>
    </row>
    <row r="48" spans="2:8" x14ac:dyDescent="0.25">
      <c r="B48" s="66"/>
      <c r="C48" s="66"/>
      <c r="D48" s="6"/>
      <c r="E48" s="6"/>
      <c r="F48" s="6"/>
      <c r="G48" s="33"/>
      <c r="H48" s="6"/>
    </row>
    <row r="49" spans="2:8" x14ac:dyDescent="0.25">
      <c r="B49" s="66"/>
      <c r="C49" s="66"/>
      <c r="D49" s="6"/>
      <c r="E49" s="6"/>
      <c r="F49" s="6"/>
      <c r="G49" s="33"/>
      <c r="H49" s="6"/>
    </row>
    <row r="50" spans="2:8" x14ac:dyDescent="0.25">
      <c r="B50" s="66"/>
      <c r="C50" s="66"/>
      <c r="D50" s="6"/>
      <c r="E50" s="6"/>
      <c r="F50" s="6"/>
      <c r="G50" s="33"/>
      <c r="H50" s="6"/>
    </row>
    <row r="51" spans="2:8" x14ac:dyDescent="0.25">
      <c r="B51" s="66"/>
      <c r="C51" s="66"/>
      <c r="D51" s="6"/>
      <c r="E51" s="6"/>
      <c r="F51" s="6"/>
      <c r="G51" s="33"/>
      <c r="H51" s="6"/>
    </row>
    <row r="52" spans="2:8" x14ac:dyDescent="0.25">
      <c r="B52" s="66"/>
      <c r="C52" s="66"/>
      <c r="D52" s="6"/>
      <c r="E52" s="6"/>
      <c r="F52" s="6"/>
      <c r="G52" s="33"/>
      <c r="H52" s="6"/>
    </row>
    <row r="53" spans="2:8" x14ac:dyDescent="0.25">
      <c r="B53" s="66"/>
      <c r="C53" s="66"/>
      <c r="D53" s="33"/>
      <c r="E53" s="33"/>
      <c r="F53" s="6"/>
      <c r="G53" s="6"/>
      <c r="H53" s="6"/>
    </row>
    <row r="54" spans="2:8" x14ac:dyDescent="0.25">
      <c r="B54" s="66"/>
      <c r="C54" s="66"/>
      <c r="D54" s="6"/>
      <c r="E54" s="6"/>
      <c r="F54" s="6"/>
      <c r="G54" s="33"/>
      <c r="H54" s="6"/>
    </row>
    <row r="55" spans="2:8" x14ac:dyDescent="0.25">
      <c r="B55" s="66"/>
      <c r="C55" s="66"/>
      <c r="D55" s="6"/>
      <c r="E55" s="6"/>
      <c r="F55" s="6"/>
      <c r="G55" s="33"/>
      <c r="H55" s="6"/>
    </row>
    <row r="56" spans="2:8" x14ac:dyDescent="0.25">
      <c r="B56" s="66"/>
      <c r="C56" s="66"/>
      <c r="D56" s="6"/>
      <c r="E56" s="6"/>
      <c r="F56" s="6"/>
      <c r="G56" s="33"/>
      <c r="H56" s="6"/>
    </row>
    <row r="57" spans="2:8" x14ac:dyDescent="0.25">
      <c r="B57" s="66"/>
      <c r="C57" s="66"/>
      <c r="D57" s="6"/>
      <c r="E57" s="6"/>
      <c r="F57" s="6"/>
      <c r="G57" s="33"/>
      <c r="H57" s="6"/>
    </row>
    <row r="58" spans="2:8" x14ac:dyDescent="0.25">
      <c r="B58" s="66"/>
      <c r="C58" s="66"/>
      <c r="D58" s="6"/>
      <c r="E58" s="6"/>
      <c r="F58" s="6"/>
      <c r="G58" s="33"/>
      <c r="H58" s="6"/>
    </row>
    <row r="59" spans="2:8" x14ac:dyDescent="0.25">
      <c r="B59" s="66"/>
      <c r="C59" s="66"/>
      <c r="D59" s="6"/>
      <c r="E59" s="6"/>
      <c r="F59" s="6"/>
      <c r="G59" s="33"/>
      <c r="H59" s="6"/>
    </row>
    <row r="60" spans="2:8" x14ac:dyDescent="0.25">
      <c r="B60" s="66"/>
      <c r="C60" s="66"/>
      <c r="D60" s="6"/>
      <c r="E60" s="6"/>
      <c r="F60" s="6"/>
      <c r="G60" s="33"/>
      <c r="H60" s="6"/>
    </row>
    <row r="61" spans="2:8" x14ac:dyDescent="0.25">
      <c r="B61" s="66"/>
      <c r="C61" s="66"/>
      <c r="D61" s="6"/>
      <c r="E61" s="6"/>
      <c r="F61" s="6"/>
      <c r="G61" s="33"/>
      <c r="H61" s="6"/>
    </row>
    <row r="62" spans="2:8" x14ac:dyDescent="0.25">
      <c r="B62" s="66"/>
      <c r="C62" s="66"/>
      <c r="D62" s="14"/>
      <c r="E62" s="14"/>
      <c r="F62" s="14"/>
      <c r="G62" s="35"/>
      <c r="H62" s="6"/>
    </row>
    <row r="63" spans="2:8" x14ac:dyDescent="0.25">
      <c r="B63" s="66"/>
      <c r="C63" s="66"/>
      <c r="D63" s="35"/>
      <c r="E63" s="35"/>
      <c r="F63" s="35"/>
      <c r="G63" s="35"/>
      <c r="H63" s="6"/>
    </row>
    <row r="64" spans="2:8" x14ac:dyDescent="0.25">
      <c r="B64" s="66"/>
      <c r="C64" s="66"/>
      <c r="D64" s="6"/>
      <c r="E64" s="6"/>
      <c r="F64" s="6"/>
      <c r="G64" s="33"/>
      <c r="H64" s="6"/>
    </row>
    <row r="65" spans="2:8" x14ac:dyDescent="0.25">
      <c r="B65" s="66"/>
      <c r="C65" s="66"/>
      <c r="D65" s="6"/>
      <c r="E65" s="6"/>
      <c r="F65" s="6"/>
      <c r="G65" s="33"/>
      <c r="H65" s="33"/>
    </row>
    <row r="66" spans="2:8" x14ac:dyDescent="0.25">
      <c r="B66" s="66"/>
      <c r="C66" s="66"/>
      <c r="D66" s="6"/>
      <c r="E66" s="6"/>
      <c r="F66" s="6"/>
      <c r="G66" s="6"/>
      <c r="H66" s="6"/>
    </row>
    <row r="67" spans="2:8" x14ac:dyDescent="0.25">
      <c r="B67" s="66"/>
      <c r="C67" s="66"/>
      <c r="D67" s="6"/>
      <c r="E67" s="6"/>
      <c r="F67" s="6"/>
      <c r="G67" s="6"/>
      <c r="H67" s="6"/>
    </row>
    <row r="105" spans="7:7" x14ac:dyDescent="0.25">
      <c r="G105">
        <v>3248425</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F9CA9-6B95-41F5-8416-6703BFC9ABA0}">
  <dimension ref="A1:G14"/>
  <sheetViews>
    <sheetView workbookViewId="0"/>
  </sheetViews>
  <sheetFormatPr defaultRowHeight="15" x14ac:dyDescent="0.25"/>
  <cols>
    <col min="1" max="1" width="18.85546875" customWidth="1"/>
    <col min="2" max="2" width="24.7109375" customWidth="1"/>
    <col min="3" max="6" width="20.7109375" customWidth="1"/>
    <col min="7" max="7" width="21.7109375" customWidth="1"/>
  </cols>
  <sheetData>
    <row r="1" spans="1:7" x14ac:dyDescent="0.25">
      <c r="A1" s="31" t="s">
        <v>389</v>
      </c>
      <c r="B1" s="31" t="s">
        <v>389</v>
      </c>
      <c r="C1" s="32" t="s">
        <v>389</v>
      </c>
      <c r="D1" s="32" t="s">
        <v>389</v>
      </c>
      <c r="E1" s="32" t="s">
        <v>389</v>
      </c>
      <c r="F1" s="32" t="s">
        <v>389</v>
      </c>
      <c r="G1" s="32" t="s">
        <v>389</v>
      </c>
    </row>
    <row r="2" spans="1:7" ht="72" x14ac:dyDescent="0.25">
      <c r="A2" s="59" t="s">
        <v>228</v>
      </c>
      <c r="B2" s="59" t="s">
        <v>229</v>
      </c>
      <c r="C2" s="60" t="s">
        <v>230</v>
      </c>
      <c r="D2" s="60" t="s">
        <v>231</v>
      </c>
      <c r="E2" s="61" t="s">
        <v>232</v>
      </c>
      <c r="F2" s="60" t="s">
        <v>233</v>
      </c>
      <c r="G2" s="60" t="s">
        <v>234</v>
      </c>
    </row>
    <row r="3" spans="1:7" ht="102" x14ac:dyDescent="0.25">
      <c r="A3" s="62" t="s">
        <v>248</v>
      </c>
      <c r="B3" s="62" t="s">
        <v>255</v>
      </c>
      <c r="C3" s="63" t="s">
        <v>25</v>
      </c>
      <c r="D3" s="63" t="s">
        <v>25</v>
      </c>
      <c r="E3" s="63" t="s">
        <v>25</v>
      </c>
      <c r="F3" s="63" t="s">
        <v>25</v>
      </c>
      <c r="G3" s="63" t="s">
        <v>390</v>
      </c>
    </row>
    <row r="4" spans="1:7" ht="120" customHeight="1" x14ac:dyDescent="0.25">
      <c r="A4" s="62" t="s">
        <v>248</v>
      </c>
      <c r="B4" s="62" t="s">
        <v>391</v>
      </c>
      <c r="C4" s="63" t="s">
        <v>25</v>
      </c>
      <c r="D4" s="63" t="s">
        <v>25</v>
      </c>
      <c r="E4" s="63" t="s">
        <v>25</v>
      </c>
      <c r="F4" s="63" t="s">
        <v>25</v>
      </c>
      <c r="G4" s="63" t="s">
        <v>392</v>
      </c>
    </row>
    <row r="5" spans="1:7" ht="89.25" x14ac:dyDescent="0.25">
      <c r="A5" s="62" t="s">
        <v>248</v>
      </c>
      <c r="B5" s="62" t="s">
        <v>262</v>
      </c>
      <c r="C5" s="63" t="s">
        <v>25</v>
      </c>
      <c r="D5" s="63" t="s">
        <v>25</v>
      </c>
      <c r="E5" s="63" t="s">
        <v>25</v>
      </c>
      <c r="F5" s="63" t="s">
        <v>25</v>
      </c>
      <c r="G5" s="63" t="s">
        <v>392</v>
      </c>
    </row>
    <row r="6" spans="1:7" ht="409.5" x14ac:dyDescent="0.25">
      <c r="A6" s="62" t="s">
        <v>268</v>
      </c>
      <c r="B6" s="62" t="s">
        <v>393</v>
      </c>
      <c r="C6" s="63" t="s">
        <v>25</v>
      </c>
      <c r="D6" s="63" t="s">
        <v>25</v>
      </c>
      <c r="E6" s="63" t="s">
        <v>25</v>
      </c>
      <c r="F6" s="63" t="s">
        <v>25</v>
      </c>
      <c r="G6" s="63" t="s">
        <v>392</v>
      </c>
    </row>
    <row r="7" spans="1:7" ht="102" x14ac:dyDescent="0.25">
      <c r="A7" s="62" t="s">
        <v>268</v>
      </c>
      <c r="B7" s="62" t="s">
        <v>394</v>
      </c>
      <c r="C7" s="63" t="s">
        <v>25</v>
      </c>
      <c r="D7" s="63" t="s">
        <v>25</v>
      </c>
      <c r="E7" s="63" t="s">
        <v>25</v>
      </c>
      <c r="F7" s="63" t="s">
        <v>25</v>
      </c>
      <c r="G7" s="63" t="s">
        <v>390</v>
      </c>
    </row>
    <row r="8" spans="1:7" ht="409.5" x14ac:dyDescent="0.25">
      <c r="A8" s="62" t="s">
        <v>268</v>
      </c>
      <c r="B8" s="62" t="s">
        <v>395</v>
      </c>
      <c r="C8" s="63" t="s">
        <v>25</v>
      </c>
      <c r="D8" s="63" t="s">
        <v>25</v>
      </c>
      <c r="E8" s="63" t="s">
        <v>25</v>
      </c>
      <c r="F8" s="63" t="s">
        <v>25</v>
      </c>
      <c r="G8" s="63" t="s">
        <v>390</v>
      </c>
    </row>
    <row r="9" spans="1:7" ht="324" x14ac:dyDescent="0.25">
      <c r="A9" s="62" t="s">
        <v>312</v>
      </c>
      <c r="B9" s="62" t="s">
        <v>396</v>
      </c>
      <c r="C9" s="63" t="s">
        <v>25</v>
      </c>
      <c r="D9" s="63" t="s">
        <v>25</v>
      </c>
      <c r="E9" s="63" t="s">
        <v>25</v>
      </c>
      <c r="F9" s="63" t="s">
        <v>25</v>
      </c>
      <c r="G9" s="63" t="s">
        <v>392</v>
      </c>
    </row>
    <row r="10" spans="1:7" ht="300" x14ac:dyDescent="0.25">
      <c r="A10" s="62" t="s">
        <v>312</v>
      </c>
      <c r="B10" s="62" t="s">
        <v>397</v>
      </c>
      <c r="C10" s="63" t="s">
        <v>25</v>
      </c>
      <c r="D10" s="63" t="s">
        <v>25</v>
      </c>
      <c r="E10" s="63" t="s">
        <v>25</v>
      </c>
      <c r="F10" s="63" t="s">
        <v>25</v>
      </c>
      <c r="G10" s="63" t="s">
        <v>390</v>
      </c>
    </row>
    <row r="11" spans="1:7" ht="409.5" x14ac:dyDescent="0.25">
      <c r="A11" s="62" t="s">
        <v>329</v>
      </c>
      <c r="B11" s="62" t="s">
        <v>398</v>
      </c>
      <c r="C11" s="63" t="s">
        <v>25</v>
      </c>
      <c r="D11" s="63" t="s">
        <v>25</v>
      </c>
      <c r="E11" s="63" t="s">
        <v>25</v>
      </c>
      <c r="F11" s="63" t="s">
        <v>25</v>
      </c>
      <c r="G11" s="64" t="s">
        <v>399</v>
      </c>
    </row>
    <row r="12" spans="1:7" ht="264" x14ac:dyDescent="0.25">
      <c r="A12" s="62" t="s">
        <v>329</v>
      </c>
      <c r="B12" s="62" t="s">
        <v>400</v>
      </c>
      <c r="C12" s="63" t="s">
        <v>25</v>
      </c>
      <c r="D12" s="63" t="s">
        <v>25</v>
      </c>
      <c r="E12" s="63" t="s">
        <v>25</v>
      </c>
      <c r="F12" s="63" t="s">
        <v>25</v>
      </c>
      <c r="G12" s="64" t="s">
        <v>401</v>
      </c>
    </row>
    <row r="13" spans="1:7" ht="102" x14ac:dyDescent="0.25">
      <c r="A13" s="62" t="s">
        <v>329</v>
      </c>
      <c r="B13" s="62" t="s">
        <v>351</v>
      </c>
      <c r="C13" s="65" t="s">
        <v>352</v>
      </c>
      <c r="D13" s="65" t="s">
        <v>402</v>
      </c>
      <c r="E13" s="65" t="s">
        <v>403</v>
      </c>
      <c r="F13" s="65" t="s">
        <v>404</v>
      </c>
      <c r="G13" s="64" t="s">
        <v>401</v>
      </c>
    </row>
    <row r="14" spans="1:7" ht="89.25" x14ac:dyDescent="0.25">
      <c r="A14" s="62" t="s">
        <v>354</v>
      </c>
      <c r="B14" s="62" t="s">
        <v>355</v>
      </c>
      <c r="C14" s="63" t="s">
        <v>25</v>
      </c>
      <c r="D14" s="63" t="s">
        <v>25</v>
      </c>
      <c r="E14" s="63" t="s">
        <v>25</v>
      </c>
      <c r="F14" s="63" t="s">
        <v>25</v>
      </c>
      <c r="G14" s="63" t="s">
        <v>392</v>
      </c>
    </row>
  </sheetData>
  <autoFilter ref="A2:G14" xr:uid="{B4FD83C4-0E6E-4708-B87D-52E0B8E7AF4F}"/>
  <pageMargins left="0.7" right="0.7" top="0.75" bottom="0.75" header="0.3" footer="0.3"/>
  <pageSetup orientation="portrait"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13EFB-096F-458D-9665-03188E88B0F6}">
  <sheetPr>
    <tabColor rgb="FF00B050"/>
  </sheetPr>
  <dimension ref="C1:L132"/>
  <sheetViews>
    <sheetView topLeftCell="A111" workbookViewId="0">
      <selection activeCell="D114" sqref="D114:D115"/>
    </sheetView>
  </sheetViews>
  <sheetFormatPr defaultRowHeight="93.75" customHeight="1" x14ac:dyDescent="0.25"/>
  <cols>
    <col min="4" max="9" width="25" customWidth="1"/>
    <col min="12" max="12" width="61.28515625" customWidth="1"/>
  </cols>
  <sheetData>
    <row r="1" spans="3:12" ht="93.75" customHeight="1" thickBot="1" x14ac:dyDescent="0.3"/>
    <row r="2" spans="3:12" ht="93.75" customHeight="1" x14ac:dyDescent="0.25">
      <c r="C2" s="58" t="s">
        <v>405</v>
      </c>
      <c r="D2" s="37" t="s">
        <v>406</v>
      </c>
      <c r="E2" s="38" t="s">
        <v>407</v>
      </c>
      <c r="F2" s="39" t="s">
        <v>408</v>
      </c>
      <c r="G2" s="40" t="s">
        <v>409</v>
      </c>
      <c r="H2" s="41" t="s">
        <v>410</v>
      </c>
      <c r="I2" s="41" t="s">
        <v>411</v>
      </c>
      <c r="L2" s="51" t="s">
        <v>412</v>
      </c>
    </row>
    <row r="3" spans="3:12" ht="93.75" customHeight="1" x14ac:dyDescent="0.25">
      <c r="C3" s="57" t="e">
        <f>IF(COUNTIF(#REF!, 'initiative Cross Check'!D3)&gt;0, "Yes", "No")</f>
        <v>#REF!</v>
      </c>
      <c r="D3" s="42" t="s">
        <v>157</v>
      </c>
      <c r="E3" s="43" t="s">
        <v>413</v>
      </c>
      <c r="F3" s="43" t="s">
        <v>414</v>
      </c>
      <c r="G3" s="43"/>
      <c r="H3" s="43"/>
      <c r="I3" s="43" t="s">
        <v>236</v>
      </c>
      <c r="K3" s="56" t="str">
        <f>IF(COUNTIF(I3:I132, L3)&gt;0, "Yes", "No")</f>
        <v>Yes</v>
      </c>
      <c r="L3" s="52" t="s">
        <v>236</v>
      </c>
    </row>
    <row r="4" spans="3:12" ht="93.75" customHeight="1" x14ac:dyDescent="0.25">
      <c r="C4" s="57" t="e">
        <f>IF(COUNTIF(#REF!, 'initiative Cross Check'!D4)&gt;0, "Yes", "No")</f>
        <v>#REF!</v>
      </c>
      <c r="D4" s="42" t="s">
        <v>415</v>
      </c>
      <c r="E4" s="43" t="s">
        <v>416</v>
      </c>
      <c r="F4" s="43" t="s">
        <v>417</v>
      </c>
      <c r="G4" s="43"/>
      <c r="H4" s="43"/>
      <c r="I4" s="43" t="s">
        <v>237</v>
      </c>
      <c r="K4" s="56" t="str">
        <f t="shared" ref="K4:K67" si="0">IF(COUNTIF(I4:I133, L4)&gt;0, "Yes", "No")</f>
        <v>Yes</v>
      </c>
      <c r="L4" s="52" t="s">
        <v>237</v>
      </c>
    </row>
    <row r="5" spans="3:12" ht="93.75" customHeight="1" x14ac:dyDescent="0.25">
      <c r="C5" s="57" t="e">
        <f>IF(COUNTIF(#REF!, 'initiative Cross Check'!D5)&gt;0, "Yes", "No")</f>
        <v>#REF!</v>
      </c>
      <c r="D5" s="42" t="s">
        <v>153</v>
      </c>
      <c r="E5" s="43" t="s">
        <v>418</v>
      </c>
      <c r="F5" s="43" t="s">
        <v>419</v>
      </c>
      <c r="G5" s="43"/>
      <c r="H5" s="43"/>
      <c r="I5" s="43" t="s">
        <v>238</v>
      </c>
      <c r="K5" s="56" t="str">
        <f t="shared" si="0"/>
        <v>Yes</v>
      </c>
      <c r="L5" s="52" t="s">
        <v>238</v>
      </c>
    </row>
    <row r="6" spans="3:12" ht="93.75" customHeight="1" x14ac:dyDescent="0.25">
      <c r="C6" s="57" t="e">
        <f>IF(COUNTIF(#REF!, 'initiative Cross Check'!D6)&gt;0, "Yes", "No")</f>
        <v>#REF!</v>
      </c>
      <c r="D6" s="42" t="s">
        <v>163</v>
      </c>
      <c r="E6" s="43" t="s">
        <v>420</v>
      </c>
      <c r="F6" s="43" t="s">
        <v>421</v>
      </c>
      <c r="G6" s="43"/>
      <c r="H6" s="43"/>
      <c r="I6" s="43" t="s">
        <v>239</v>
      </c>
      <c r="K6" s="56" t="str">
        <f t="shared" si="0"/>
        <v>Yes</v>
      </c>
      <c r="L6" s="52" t="s">
        <v>239</v>
      </c>
    </row>
    <row r="7" spans="3:12" ht="93.75" customHeight="1" x14ac:dyDescent="0.25">
      <c r="C7" s="57" t="e">
        <f>IF(COUNTIF(#REF!, 'initiative Cross Check'!D7)&gt;0, "Yes", "No")</f>
        <v>#REF!</v>
      </c>
      <c r="D7" s="42" t="s">
        <v>145</v>
      </c>
      <c r="E7" s="43" t="s">
        <v>422</v>
      </c>
      <c r="F7" s="43" t="s">
        <v>423</v>
      </c>
      <c r="G7" s="43"/>
      <c r="H7" s="43"/>
      <c r="I7" s="43" t="s">
        <v>240</v>
      </c>
      <c r="K7" s="56" t="str">
        <f t="shared" si="0"/>
        <v>Yes</v>
      </c>
      <c r="L7" s="52" t="s">
        <v>240</v>
      </c>
    </row>
    <row r="8" spans="3:12" ht="93.75" customHeight="1" x14ac:dyDescent="0.25">
      <c r="C8" s="57" t="e">
        <f>IF(COUNTIF(#REF!, 'initiative Cross Check'!D8)&gt;0, "Yes", "No")</f>
        <v>#REF!</v>
      </c>
      <c r="D8" s="42" t="s">
        <v>424</v>
      </c>
      <c r="E8" s="43" t="s">
        <v>425</v>
      </c>
      <c r="F8" s="43" t="s">
        <v>426</v>
      </c>
      <c r="G8" s="43"/>
      <c r="H8" s="43"/>
      <c r="I8" s="43" t="s">
        <v>241</v>
      </c>
      <c r="K8" s="56" t="str">
        <f t="shared" si="0"/>
        <v>Yes</v>
      </c>
      <c r="L8" s="52" t="s">
        <v>241</v>
      </c>
    </row>
    <row r="9" spans="3:12" ht="93.75" customHeight="1" x14ac:dyDescent="0.25">
      <c r="C9" s="57" t="e">
        <f>IF(COUNTIF(#REF!, 'initiative Cross Check'!D9)&gt;0, "Yes", "No")</f>
        <v>#REF!</v>
      </c>
      <c r="D9" s="42" t="s">
        <v>171</v>
      </c>
      <c r="E9" s="43" t="s">
        <v>427</v>
      </c>
      <c r="F9" s="43" t="s">
        <v>428</v>
      </c>
      <c r="G9" s="43"/>
      <c r="H9" s="43" t="s">
        <v>172</v>
      </c>
      <c r="I9" s="43" t="s">
        <v>249</v>
      </c>
      <c r="K9" s="56" t="str">
        <f t="shared" si="0"/>
        <v>Yes</v>
      </c>
      <c r="L9" s="52" t="s">
        <v>249</v>
      </c>
    </row>
    <row r="10" spans="3:12" ht="93.75" customHeight="1" x14ac:dyDescent="0.25">
      <c r="C10" s="57" t="e">
        <f>IF(COUNTIF(#REF!, 'initiative Cross Check'!D10)&gt;0, "Yes", "No")</f>
        <v>#REF!</v>
      </c>
      <c r="D10" s="42" t="s">
        <v>113</v>
      </c>
      <c r="E10" s="43" t="s">
        <v>427</v>
      </c>
      <c r="F10" s="43" t="s">
        <v>428</v>
      </c>
      <c r="G10" s="43"/>
      <c r="H10" s="43" t="s">
        <v>429</v>
      </c>
      <c r="I10" s="43" t="s">
        <v>250</v>
      </c>
      <c r="K10" s="56" t="str">
        <f t="shared" si="0"/>
        <v>Yes</v>
      </c>
      <c r="L10" s="52" t="s">
        <v>250</v>
      </c>
    </row>
    <row r="11" spans="3:12" ht="93.75" customHeight="1" x14ac:dyDescent="0.25">
      <c r="C11" s="57" t="e">
        <f>IF(COUNTIF(#REF!, 'initiative Cross Check'!D11)&gt;0, "Yes", "No")</f>
        <v>#REF!</v>
      </c>
      <c r="D11" s="42" t="s">
        <v>176</v>
      </c>
      <c r="E11" s="43" t="s">
        <v>427</v>
      </c>
      <c r="F11" s="43" t="s">
        <v>428</v>
      </c>
      <c r="G11" s="43" t="s">
        <v>430</v>
      </c>
      <c r="H11" s="43" t="s">
        <v>431</v>
      </c>
      <c r="I11" s="43" t="s">
        <v>251</v>
      </c>
      <c r="K11" s="56" t="str">
        <f t="shared" si="0"/>
        <v>Yes</v>
      </c>
      <c r="L11" s="52" t="s">
        <v>251</v>
      </c>
    </row>
    <row r="12" spans="3:12" ht="93.75" customHeight="1" x14ac:dyDescent="0.25">
      <c r="C12" s="57" t="e">
        <f>IF(COUNTIF(#REF!, 'initiative Cross Check'!D12)&gt;0, "Yes", "No")</f>
        <v>#REF!</v>
      </c>
      <c r="D12" s="42" t="s">
        <v>432</v>
      </c>
      <c r="E12" s="43" t="s">
        <v>427</v>
      </c>
      <c r="F12" s="43" t="s">
        <v>428</v>
      </c>
      <c r="G12" s="44" t="s">
        <v>433</v>
      </c>
      <c r="H12" s="43" t="s">
        <v>434</v>
      </c>
      <c r="I12" s="43" t="s">
        <v>252</v>
      </c>
      <c r="K12" s="56" t="str">
        <f t="shared" si="0"/>
        <v>Yes</v>
      </c>
      <c r="L12" s="52" t="s">
        <v>252</v>
      </c>
    </row>
    <row r="13" spans="3:12" ht="93.75" customHeight="1" x14ac:dyDescent="0.25">
      <c r="C13" s="57" t="e">
        <f>IF(COUNTIF(#REF!, 'initiative Cross Check'!D13)&gt;0, "Yes", "No")</f>
        <v>#REF!</v>
      </c>
      <c r="D13" s="42" t="s">
        <v>435</v>
      </c>
      <c r="E13" s="43" t="s">
        <v>427</v>
      </c>
      <c r="F13" s="43" t="s">
        <v>428</v>
      </c>
      <c r="G13" s="44" t="s">
        <v>436</v>
      </c>
      <c r="H13" s="43" t="s">
        <v>437</v>
      </c>
      <c r="I13" s="43" t="s">
        <v>253</v>
      </c>
      <c r="K13" s="56" t="str">
        <f t="shared" si="0"/>
        <v>Yes</v>
      </c>
      <c r="L13" s="52" t="s">
        <v>253</v>
      </c>
    </row>
    <row r="14" spans="3:12" ht="93.75" customHeight="1" x14ac:dyDescent="0.25">
      <c r="C14" s="57" t="e">
        <f>IF(COUNTIF(#REF!, 'initiative Cross Check'!D14)&gt;0, "Yes", "No")</f>
        <v>#REF!</v>
      </c>
      <c r="D14" s="45" t="s">
        <v>122</v>
      </c>
      <c r="E14" s="43" t="s">
        <v>427</v>
      </c>
      <c r="F14" s="43" t="s">
        <v>428</v>
      </c>
      <c r="G14" s="44"/>
      <c r="H14" s="43" t="s">
        <v>438</v>
      </c>
      <c r="I14" s="43" t="s">
        <v>254</v>
      </c>
      <c r="K14" s="56" t="str">
        <f t="shared" si="0"/>
        <v>Yes</v>
      </c>
      <c r="L14" s="52" t="s">
        <v>254</v>
      </c>
    </row>
    <row r="15" spans="3:12" ht="93.75" customHeight="1" x14ac:dyDescent="0.25">
      <c r="C15" s="57" t="e">
        <f>IF(COUNTIF(#REF!, 'initiative Cross Check'!D15)&gt;0, "Yes", "No")</f>
        <v>#REF!</v>
      </c>
      <c r="D15" s="46" t="s">
        <v>439</v>
      </c>
      <c r="E15" s="43" t="s">
        <v>440</v>
      </c>
      <c r="F15" s="43" t="s">
        <v>441</v>
      </c>
      <c r="G15" s="43" t="s">
        <v>442</v>
      </c>
      <c r="H15" s="43" t="s">
        <v>443</v>
      </c>
      <c r="I15" s="43" t="s">
        <v>255</v>
      </c>
      <c r="K15" s="56" t="str">
        <f t="shared" si="0"/>
        <v>Yes</v>
      </c>
      <c r="L15" s="52" t="s">
        <v>255</v>
      </c>
    </row>
    <row r="16" spans="3:12" ht="93.75" customHeight="1" x14ac:dyDescent="0.25">
      <c r="C16" s="57" t="e">
        <f>IF(COUNTIF(#REF!, 'initiative Cross Check'!D16)&gt;0, "Yes", "No")</f>
        <v>#REF!</v>
      </c>
      <c r="D16" s="46" t="s">
        <v>444</v>
      </c>
      <c r="E16" s="43" t="s">
        <v>440</v>
      </c>
      <c r="F16" s="43" t="s">
        <v>441</v>
      </c>
      <c r="G16" s="44" t="s">
        <v>445</v>
      </c>
      <c r="H16" s="43" t="s">
        <v>446</v>
      </c>
      <c r="I16" s="43" t="s">
        <v>257</v>
      </c>
      <c r="K16" s="56" t="str">
        <f t="shared" si="0"/>
        <v>Yes</v>
      </c>
      <c r="L16" s="52" t="s">
        <v>257</v>
      </c>
    </row>
    <row r="17" spans="3:12" ht="93.75" customHeight="1" x14ac:dyDescent="0.25">
      <c r="C17" s="57" t="e">
        <f>IF(COUNTIF(#REF!, 'initiative Cross Check'!D17)&gt;0, "Yes", "No")</f>
        <v>#REF!</v>
      </c>
      <c r="D17" s="46" t="s">
        <v>447</v>
      </c>
      <c r="E17" s="43" t="s">
        <v>440</v>
      </c>
      <c r="F17" s="43" t="s">
        <v>441</v>
      </c>
      <c r="G17" s="43" t="s">
        <v>448</v>
      </c>
      <c r="H17" s="43" t="s">
        <v>449</v>
      </c>
      <c r="I17" s="43" t="s">
        <v>258</v>
      </c>
      <c r="K17" s="56" t="str">
        <f t="shared" si="0"/>
        <v>Yes</v>
      </c>
      <c r="L17" s="52" t="s">
        <v>258</v>
      </c>
    </row>
    <row r="18" spans="3:12" ht="93.75" customHeight="1" x14ac:dyDescent="0.25">
      <c r="C18" s="57" t="e">
        <f>IF(COUNTIF(#REF!, 'initiative Cross Check'!D18)&gt;0, "Yes", "No")</f>
        <v>#REF!</v>
      </c>
      <c r="D18" s="46" t="s">
        <v>450</v>
      </c>
      <c r="E18" s="43" t="s">
        <v>440</v>
      </c>
      <c r="F18" s="43" t="s">
        <v>441</v>
      </c>
      <c r="G18" s="43" t="s">
        <v>451</v>
      </c>
      <c r="H18" s="43" t="s">
        <v>451</v>
      </c>
      <c r="I18" s="43" t="s">
        <v>259</v>
      </c>
      <c r="K18" s="56" t="str">
        <f t="shared" si="0"/>
        <v>Yes</v>
      </c>
      <c r="L18" s="52" t="s">
        <v>259</v>
      </c>
    </row>
    <row r="19" spans="3:12" ht="93.75" customHeight="1" x14ac:dyDescent="0.25">
      <c r="C19" s="57" t="e">
        <f>IF(COUNTIF(#REF!, 'initiative Cross Check'!D19)&gt;0, "Yes", "No")</f>
        <v>#REF!</v>
      </c>
      <c r="D19" s="46" t="s">
        <v>452</v>
      </c>
      <c r="E19" s="43" t="s">
        <v>440</v>
      </c>
      <c r="F19" s="43" t="s">
        <v>441</v>
      </c>
      <c r="G19" s="43" t="s">
        <v>453</v>
      </c>
      <c r="H19" s="43" t="s">
        <v>454</v>
      </c>
      <c r="I19" s="43" t="s">
        <v>260</v>
      </c>
      <c r="K19" s="56" t="str">
        <f t="shared" si="0"/>
        <v>Yes</v>
      </c>
      <c r="L19" s="52" t="s">
        <v>260</v>
      </c>
    </row>
    <row r="20" spans="3:12" ht="93.75" customHeight="1" x14ac:dyDescent="0.25">
      <c r="C20" s="57" t="e">
        <f>IF(COUNTIF(#REF!, 'initiative Cross Check'!D20)&gt;0, "Yes", "No")</f>
        <v>#REF!</v>
      </c>
      <c r="D20" s="46" t="s">
        <v>455</v>
      </c>
      <c r="E20" s="43" t="s">
        <v>440</v>
      </c>
      <c r="F20" s="43" t="s">
        <v>441</v>
      </c>
      <c r="G20" s="43" t="s">
        <v>456</v>
      </c>
      <c r="H20" s="43" t="s">
        <v>457</v>
      </c>
      <c r="I20" s="43" t="s">
        <v>261</v>
      </c>
      <c r="K20" s="56" t="str">
        <f t="shared" si="0"/>
        <v>Yes</v>
      </c>
      <c r="L20" s="52" t="s">
        <v>261</v>
      </c>
    </row>
    <row r="21" spans="3:12" ht="93.75" customHeight="1" x14ac:dyDescent="0.25">
      <c r="C21" s="57" t="e">
        <f>IF(COUNTIF(#REF!, 'initiative Cross Check'!D21)&gt;0, "Yes", "No")</f>
        <v>#REF!</v>
      </c>
      <c r="D21" s="42" t="s">
        <v>458</v>
      </c>
      <c r="E21" s="43" t="s">
        <v>459</v>
      </c>
      <c r="F21" s="43" t="s">
        <v>460</v>
      </c>
      <c r="G21" s="43"/>
      <c r="H21" s="43"/>
      <c r="I21" s="43" t="s">
        <v>262</v>
      </c>
      <c r="K21" s="56" t="str">
        <f t="shared" si="0"/>
        <v>Yes</v>
      </c>
      <c r="L21" s="52" t="s">
        <v>262</v>
      </c>
    </row>
    <row r="22" spans="3:12" ht="93.75" customHeight="1" x14ac:dyDescent="0.25">
      <c r="C22" s="57" t="e">
        <f>IF(COUNTIF(#REF!, 'initiative Cross Check'!D22)&gt;0, "Yes", "No")</f>
        <v>#REF!</v>
      </c>
      <c r="D22" s="42" t="s">
        <v>129</v>
      </c>
      <c r="E22" s="43" t="s">
        <v>461</v>
      </c>
      <c r="F22" s="43" t="s">
        <v>462</v>
      </c>
      <c r="G22" s="44" t="s">
        <v>463</v>
      </c>
      <c r="H22" s="44"/>
      <c r="I22" s="43" t="s">
        <v>263</v>
      </c>
      <c r="K22" s="56" t="str">
        <f t="shared" si="0"/>
        <v>Yes</v>
      </c>
      <c r="L22" s="52" t="s">
        <v>263</v>
      </c>
    </row>
    <row r="23" spans="3:12" ht="93.75" customHeight="1" x14ac:dyDescent="0.25">
      <c r="C23" s="57" t="e">
        <f>IF(COUNTIF(#REF!, 'initiative Cross Check'!D23)&gt;0, "Yes", "No")</f>
        <v>#REF!</v>
      </c>
      <c r="D23" s="42" t="s">
        <v>464</v>
      </c>
      <c r="E23" s="43" t="s">
        <v>465</v>
      </c>
      <c r="F23" s="43" t="s">
        <v>466</v>
      </c>
      <c r="G23" s="45"/>
      <c r="H23" s="43"/>
      <c r="I23" s="43" t="s">
        <v>264</v>
      </c>
      <c r="K23" s="56" t="str">
        <f t="shared" si="0"/>
        <v>Yes</v>
      </c>
      <c r="L23" s="52" t="s">
        <v>264</v>
      </c>
    </row>
    <row r="24" spans="3:12" ht="93.75" customHeight="1" x14ac:dyDescent="0.25">
      <c r="C24" s="57" t="e">
        <f>IF(COUNTIF(#REF!, 'initiative Cross Check'!D24)&gt;0, "Yes", "No")</f>
        <v>#REF!</v>
      </c>
      <c r="D24" s="42" t="s">
        <v>134</v>
      </c>
      <c r="E24" s="43" t="s">
        <v>467</v>
      </c>
      <c r="F24" s="43" t="s">
        <v>468</v>
      </c>
      <c r="G24" s="43" t="s">
        <v>469</v>
      </c>
      <c r="H24" s="43"/>
      <c r="I24" s="43" t="s">
        <v>265</v>
      </c>
      <c r="K24" s="56" t="str">
        <f t="shared" si="0"/>
        <v>Yes</v>
      </c>
      <c r="L24" s="52" t="s">
        <v>265</v>
      </c>
    </row>
    <row r="25" spans="3:12" ht="93.75" customHeight="1" x14ac:dyDescent="0.25">
      <c r="C25" s="57" t="e">
        <f>IF(COUNTIF(#REF!, 'initiative Cross Check'!D25)&gt;0, "Yes", "No")</f>
        <v>#REF!</v>
      </c>
      <c r="D25" s="42" t="s">
        <v>470</v>
      </c>
      <c r="E25" s="43" t="s">
        <v>471</v>
      </c>
      <c r="F25" s="43" t="s">
        <v>472</v>
      </c>
      <c r="G25" s="43" t="s">
        <v>473</v>
      </c>
      <c r="H25" s="43"/>
      <c r="I25" s="43" t="s">
        <v>266</v>
      </c>
      <c r="K25" s="56" t="str">
        <f t="shared" si="0"/>
        <v>Yes</v>
      </c>
      <c r="L25" s="52" t="s">
        <v>266</v>
      </c>
    </row>
    <row r="26" spans="3:12" ht="93.75" customHeight="1" x14ac:dyDescent="0.25">
      <c r="C26" s="57" t="e">
        <f>IF(COUNTIF(#REF!, 'initiative Cross Check'!D26)&gt;0, "Yes", "No")</f>
        <v>#REF!</v>
      </c>
      <c r="D26" s="42" t="s">
        <v>474</v>
      </c>
      <c r="E26" s="43" t="s">
        <v>475</v>
      </c>
      <c r="F26" s="43" t="s">
        <v>476</v>
      </c>
      <c r="G26" s="43" t="s">
        <v>477</v>
      </c>
      <c r="H26" s="43"/>
      <c r="I26" s="43" t="s">
        <v>267</v>
      </c>
      <c r="K26" s="56" t="str">
        <f t="shared" si="0"/>
        <v>Yes</v>
      </c>
      <c r="L26" s="52" t="s">
        <v>267</v>
      </c>
    </row>
    <row r="27" spans="3:12" ht="93.75" customHeight="1" x14ac:dyDescent="0.25">
      <c r="C27" s="57" t="e">
        <f>IF(COUNTIF(#REF!, 'initiative Cross Check'!D27)&gt;0, "Yes", "No")</f>
        <v>#REF!</v>
      </c>
      <c r="D27" s="42" t="s">
        <v>478</v>
      </c>
      <c r="E27" s="43" t="s">
        <v>479</v>
      </c>
      <c r="F27" s="43" t="s">
        <v>480</v>
      </c>
      <c r="G27" s="43"/>
      <c r="H27" s="43"/>
      <c r="I27" s="43" t="s">
        <v>269</v>
      </c>
      <c r="K27" s="56" t="str">
        <f t="shared" si="0"/>
        <v>Yes</v>
      </c>
      <c r="L27" s="52" t="s">
        <v>269</v>
      </c>
    </row>
    <row r="28" spans="3:12" ht="93.75" customHeight="1" x14ac:dyDescent="0.25">
      <c r="C28" s="57" t="e">
        <f>IF(COUNTIF(#REF!, 'initiative Cross Check'!D28)&gt;0, "Yes", "No")</f>
        <v>#REF!</v>
      </c>
      <c r="D28" s="46" t="s">
        <v>481</v>
      </c>
      <c r="E28" s="43" t="s">
        <v>482</v>
      </c>
      <c r="F28" s="43" t="s">
        <v>483</v>
      </c>
      <c r="G28" s="43" t="s">
        <v>484</v>
      </c>
      <c r="H28" s="43" t="s">
        <v>485</v>
      </c>
      <c r="I28" s="43" t="s">
        <v>291</v>
      </c>
      <c r="K28" s="56" t="str">
        <f t="shared" si="0"/>
        <v>Yes</v>
      </c>
      <c r="L28" s="52" t="s">
        <v>291</v>
      </c>
    </row>
    <row r="29" spans="3:12" ht="93.75" customHeight="1" x14ac:dyDescent="0.25">
      <c r="C29" s="57" t="e">
        <f>IF(COUNTIF(#REF!, 'initiative Cross Check'!D29)&gt;0, "Yes", "No")</f>
        <v>#REF!</v>
      </c>
      <c r="D29" s="46" t="s">
        <v>486</v>
      </c>
      <c r="E29" s="43" t="s">
        <v>482</v>
      </c>
      <c r="F29" s="43" t="s">
        <v>483</v>
      </c>
      <c r="G29" s="43" t="s">
        <v>487</v>
      </c>
      <c r="H29" s="43" t="s">
        <v>488</v>
      </c>
      <c r="I29" s="43" t="s">
        <v>292</v>
      </c>
      <c r="K29" s="56" t="str">
        <f t="shared" si="0"/>
        <v>Yes</v>
      </c>
      <c r="L29" s="52" t="s">
        <v>292</v>
      </c>
    </row>
    <row r="30" spans="3:12" ht="93.75" customHeight="1" x14ac:dyDescent="0.25">
      <c r="C30" s="57" t="e">
        <f>IF(COUNTIF(#REF!, 'initiative Cross Check'!D30)&gt;0, "Yes", "No")</f>
        <v>#REF!</v>
      </c>
      <c r="D30" s="46" t="s">
        <v>489</v>
      </c>
      <c r="E30" s="43" t="s">
        <v>482</v>
      </c>
      <c r="F30" s="43" t="s">
        <v>483</v>
      </c>
      <c r="G30" s="43" t="s">
        <v>490</v>
      </c>
      <c r="H30" s="43" t="s">
        <v>490</v>
      </c>
      <c r="I30" s="43" t="s">
        <v>293</v>
      </c>
      <c r="K30" s="56" t="str">
        <f t="shared" si="0"/>
        <v>Yes</v>
      </c>
      <c r="L30" s="52" t="s">
        <v>293</v>
      </c>
    </row>
    <row r="31" spans="3:12" ht="93.75" customHeight="1" x14ac:dyDescent="0.25">
      <c r="C31" s="57" t="e">
        <f>IF(COUNTIF(#REF!, 'initiative Cross Check'!D31)&gt;0, "Yes", "No")</f>
        <v>#REF!</v>
      </c>
      <c r="D31" s="46" t="s">
        <v>491</v>
      </c>
      <c r="E31" s="43" t="s">
        <v>482</v>
      </c>
      <c r="F31" s="43" t="s">
        <v>483</v>
      </c>
      <c r="G31" s="43" t="s">
        <v>492</v>
      </c>
      <c r="H31" s="43" t="s">
        <v>492</v>
      </c>
      <c r="I31" s="43" t="s">
        <v>294</v>
      </c>
      <c r="K31" s="56" t="str">
        <f t="shared" si="0"/>
        <v>Yes</v>
      </c>
      <c r="L31" s="52" t="s">
        <v>294</v>
      </c>
    </row>
    <row r="32" spans="3:12" ht="93.75" customHeight="1" x14ac:dyDescent="0.25">
      <c r="C32" s="57" t="e">
        <f>IF(COUNTIF(#REF!, 'initiative Cross Check'!D32)&gt;0, "Yes", "No")</f>
        <v>#REF!</v>
      </c>
      <c r="D32" s="42" t="s">
        <v>493</v>
      </c>
      <c r="E32" s="43" t="s">
        <v>494</v>
      </c>
      <c r="F32" s="43" t="s">
        <v>495</v>
      </c>
      <c r="G32" s="43"/>
      <c r="H32" s="43"/>
      <c r="I32" s="43" t="s">
        <v>295</v>
      </c>
      <c r="K32" s="56" t="str">
        <f t="shared" si="0"/>
        <v>Yes</v>
      </c>
      <c r="L32" s="52" t="s">
        <v>295</v>
      </c>
    </row>
    <row r="33" spans="3:12" ht="93.75" customHeight="1" x14ac:dyDescent="0.25">
      <c r="C33" s="57" t="e">
        <f>IF(COUNTIF(#REF!, 'initiative Cross Check'!D33)&gt;0, "Yes", "No")</f>
        <v>#REF!</v>
      </c>
      <c r="D33" s="42" t="s">
        <v>496</v>
      </c>
      <c r="E33" s="43" t="s">
        <v>497</v>
      </c>
      <c r="F33" s="43" t="s">
        <v>498</v>
      </c>
      <c r="G33" s="43"/>
      <c r="H33" s="43"/>
      <c r="I33" s="43" t="s">
        <v>300</v>
      </c>
      <c r="K33" s="56" t="str">
        <f t="shared" si="0"/>
        <v>Yes</v>
      </c>
      <c r="L33" s="52" t="s">
        <v>300</v>
      </c>
    </row>
    <row r="34" spans="3:12" ht="93.75" customHeight="1" x14ac:dyDescent="0.25">
      <c r="C34" s="57" t="e">
        <f>IF(COUNTIF(#REF!, 'initiative Cross Check'!D34)&gt;0, "Yes", "No")</f>
        <v>#REF!</v>
      </c>
      <c r="D34" s="42" t="s">
        <v>499</v>
      </c>
      <c r="E34" s="43" t="s">
        <v>500</v>
      </c>
      <c r="F34" s="43" t="s">
        <v>501</v>
      </c>
      <c r="G34" s="43"/>
      <c r="H34" s="43"/>
      <c r="I34" s="43" t="s">
        <v>301</v>
      </c>
      <c r="K34" s="56" t="str">
        <f t="shared" si="0"/>
        <v>Yes</v>
      </c>
      <c r="L34" s="52" t="s">
        <v>301</v>
      </c>
    </row>
    <row r="35" spans="3:12" ht="93.75" customHeight="1" x14ac:dyDescent="0.25">
      <c r="C35" s="57" t="e">
        <f>IF(COUNTIF(#REF!, 'initiative Cross Check'!D35)&gt;0, "Yes", "No")</f>
        <v>#REF!</v>
      </c>
      <c r="D35" s="42" t="s">
        <v>502</v>
      </c>
      <c r="E35" s="43" t="s">
        <v>503</v>
      </c>
      <c r="F35" s="43" t="s">
        <v>504</v>
      </c>
      <c r="G35" s="43"/>
      <c r="H35" s="43"/>
      <c r="I35" s="43" t="s">
        <v>302</v>
      </c>
      <c r="K35" s="56" t="str">
        <f t="shared" si="0"/>
        <v>Yes</v>
      </c>
      <c r="L35" s="52" t="s">
        <v>302</v>
      </c>
    </row>
    <row r="36" spans="3:12" ht="93.75" customHeight="1" x14ac:dyDescent="0.25">
      <c r="C36" s="57" t="e">
        <f>IF(COUNTIF(#REF!, 'initiative Cross Check'!D36)&gt;0, "Yes", "No")</f>
        <v>#REF!</v>
      </c>
      <c r="D36" s="42" t="s">
        <v>505</v>
      </c>
      <c r="E36" s="43" t="s">
        <v>506</v>
      </c>
      <c r="F36" s="43" t="s">
        <v>507</v>
      </c>
      <c r="G36" s="43" t="s">
        <v>508</v>
      </c>
      <c r="H36" s="43"/>
      <c r="I36" s="43" t="s">
        <v>303</v>
      </c>
      <c r="K36" s="56" t="str">
        <f t="shared" si="0"/>
        <v>Yes</v>
      </c>
      <c r="L36" s="52" t="s">
        <v>303</v>
      </c>
    </row>
    <row r="37" spans="3:12" ht="93.75" customHeight="1" x14ac:dyDescent="0.25">
      <c r="C37" s="57" t="e">
        <f>IF(COUNTIF(#REF!, 'initiative Cross Check'!D37)&gt;0, "Yes", "No")</f>
        <v>#REF!</v>
      </c>
      <c r="D37" s="42" t="s">
        <v>61</v>
      </c>
      <c r="E37" s="43" t="s">
        <v>509</v>
      </c>
      <c r="F37" s="43" t="s">
        <v>510</v>
      </c>
      <c r="G37" s="43" t="s">
        <v>511</v>
      </c>
      <c r="H37" s="43" t="s">
        <v>512</v>
      </c>
      <c r="I37" s="43" t="s">
        <v>304</v>
      </c>
      <c r="K37" s="56" t="str">
        <f t="shared" si="0"/>
        <v>Yes</v>
      </c>
      <c r="L37" s="52" t="s">
        <v>304</v>
      </c>
    </row>
    <row r="38" spans="3:12" ht="93.75" customHeight="1" x14ac:dyDescent="0.25">
      <c r="C38" s="57" t="e">
        <f>IF(COUNTIF(#REF!, 'initiative Cross Check'!D38)&gt;0, "Yes", "No")</f>
        <v>#REF!</v>
      </c>
      <c r="D38" s="42" t="s">
        <v>22</v>
      </c>
      <c r="E38" s="43" t="s">
        <v>509</v>
      </c>
      <c r="F38" s="43" t="s">
        <v>510</v>
      </c>
      <c r="G38" s="43" t="s">
        <v>513</v>
      </c>
      <c r="H38" s="43" t="s">
        <v>514</v>
      </c>
      <c r="I38" s="43" t="s">
        <v>305</v>
      </c>
      <c r="K38" s="56" t="str">
        <f t="shared" si="0"/>
        <v>Yes</v>
      </c>
      <c r="L38" s="52" t="s">
        <v>305</v>
      </c>
    </row>
    <row r="39" spans="3:12" ht="93.75" customHeight="1" x14ac:dyDescent="0.25">
      <c r="C39" s="57" t="e">
        <f>IF(COUNTIF(#REF!, 'initiative Cross Check'!D39)&gt;0, "Yes", "No")</f>
        <v>#REF!</v>
      </c>
      <c r="D39" s="42" t="s">
        <v>36</v>
      </c>
      <c r="E39" s="43" t="s">
        <v>509</v>
      </c>
      <c r="F39" s="43" t="s">
        <v>510</v>
      </c>
      <c r="G39" s="43"/>
      <c r="H39" s="47" t="s">
        <v>515</v>
      </c>
      <c r="I39" s="43" t="s">
        <v>306</v>
      </c>
      <c r="K39" s="56" t="str">
        <f t="shared" si="0"/>
        <v>Yes</v>
      </c>
      <c r="L39" s="52" t="s">
        <v>306</v>
      </c>
    </row>
    <row r="40" spans="3:12" ht="93.75" customHeight="1" x14ac:dyDescent="0.25">
      <c r="C40" s="57" t="e">
        <f>IF(COUNTIF(#REF!, 'initiative Cross Check'!D40)&gt;0, "Yes", "No")</f>
        <v>#REF!</v>
      </c>
      <c r="D40" s="46" t="s">
        <v>66</v>
      </c>
      <c r="E40" s="43" t="s">
        <v>516</v>
      </c>
      <c r="F40" s="43" t="s">
        <v>517</v>
      </c>
      <c r="G40" s="44" t="s">
        <v>516</v>
      </c>
      <c r="H40" s="43" t="s">
        <v>518</v>
      </c>
      <c r="I40" s="43" t="s">
        <v>310</v>
      </c>
      <c r="K40" s="56" t="str">
        <f t="shared" si="0"/>
        <v>No</v>
      </c>
      <c r="L40" s="52" t="s">
        <v>519</v>
      </c>
    </row>
    <row r="41" spans="3:12" ht="93.75" customHeight="1" x14ac:dyDescent="0.25">
      <c r="C41" s="57" t="e">
        <f>IF(COUNTIF(#REF!, 'initiative Cross Check'!D41)&gt;0, "Yes", "No")</f>
        <v>#REF!</v>
      </c>
      <c r="D41" s="42" t="s">
        <v>71</v>
      </c>
      <c r="E41" s="43" t="s">
        <v>516</v>
      </c>
      <c r="F41" s="43" t="s">
        <v>517</v>
      </c>
      <c r="G41" s="43" t="s">
        <v>520</v>
      </c>
      <c r="H41" s="43" t="s">
        <v>521</v>
      </c>
      <c r="I41" s="43" t="s">
        <v>311</v>
      </c>
      <c r="K41" s="56" t="str">
        <f t="shared" si="0"/>
        <v>Yes</v>
      </c>
      <c r="L41" s="52" t="s">
        <v>311</v>
      </c>
    </row>
    <row r="42" spans="3:12" ht="93.75" customHeight="1" x14ac:dyDescent="0.25">
      <c r="C42" s="57" t="e">
        <f>IF(COUNTIF(#REF!, 'initiative Cross Check'!D42)&gt;0, "Yes", "No")</f>
        <v>#REF!</v>
      </c>
      <c r="D42" s="42" t="s">
        <v>522</v>
      </c>
      <c r="E42" s="43" t="s">
        <v>523</v>
      </c>
      <c r="F42" s="43" t="s">
        <v>524</v>
      </c>
      <c r="G42" s="43" t="s">
        <v>525</v>
      </c>
      <c r="H42" s="43"/>
      <c r="I42" s="43" t="s">
        <v>270</v>
      </c>
      <c r="K42" s="56" t="str">
        <f t="shared" si="0"/>
        <v>Yes</v>
      </c>
      <c r="L42" s="52" t="s">
        <v>270</v>
      </c>
    </row>
    <row r="43" spans="3:12" ht="93.75" customHeight="1" x14ac:dyDescent="0.25">
      <c r="C43" s="57" t="e">
        <f>IF(COUNTIF(#REF!, 'initiative Cross Check'!D43)&gt;0, "Yes", "No")</f>
        <v>#REF!</v>
      </c>
      <c r="D43" s="131" t="s">
        <v>15</v>
      </c>
      <c r="E43" s="127" t="s">
        <v>526</v>
      </c>
      <c r="F43" s="43" t="s">
        <v>527</v>
      </c>
      <c r="G43" s="127" t="s">
        <v>528</v>
      </c>
      <c r="H43" s="43" t="s">
        <v>529</v>
      </c>
      <c r="I43" s="43" t="s">
        <v>271</v>
      </c>
      <c r="K43" s="56" t="str">
        <f t="shared" si="0"/>
        <v>Yes</v>
      </c>
      <c r="L43" s="52" t="s">
        <v>271</v>
      </c>
    </row>
    <row r="44" spans="3:12" ht="93.75" customHeight="1" x14ac:dyDescent="0.25">
      <c r="C44" s="57" t="e">
        <f>IF(COUNTIF(#REF!, 'initiative Cross Check'!D44)&gt;0, "Yes", "No")</f>
        <v>#REF!</v>
      </c>
      <c r="D44" s="132" t="s">
        <v>530</v>
      </c>
      <c r="E44" s="128" t="s">
        <v>526</v>
      </c>
      <c r="F44" s="43" t="s">
        <v>527</v>
      </c>
      <c r="G44" s="128" t="s">
        <v>531</v>
      </c>
      <c r="H44" s="43" t="s">
        <v>532</v>
      </c>
      <c r="I44" s="43" t="s">
        <v>275</v>
      </c>
      <c r="K44" s="56" t="str">
        <f t="shared" si="0"/>
        <v>Yes</v>
      </c>
      <c r="L44" s="52" t="s">
        <v>275</v>
      </c>
    </row>
    <row r="45" spans="3:12" ht="93.75" customHeight="1" x14ac:dyDescent="0.25">
      <c r="C45" s="57" t="e">
        <f>IF(COUNTIF(#REF!, 'initiative Cross Check'!D45)&gt;0, "Yes", "No")</f>
        <v>#REF!</v>
      </c>
      <c r="D45" s="132" t="s">
        <v>48</v>
      </c>
      <c r="E45" s="128" t="s">
        <v>526</v>
      </c>
      <c r="F45" s="43" t="s">
        <v>527</v>
      </c>
      <c r="G45" s="128"/>
      <c r="H45" s="43" t="s">
        <v>49</v>
      </c>
      <c r="I45" s="43" t="s">
        <v>276</v>
      </c>
      <c r="K45" s="56" t="str">
        <f t="shared" si="0"/>
        <v>Yes</v>
      </c>
      <c r="L45" s="52" t="s">
        <v>276</v>
      </c>
    </row>
    <row r="46" spans="3:12" ht="93.75" customHeight="1" x14ac:dyDescent="0.25">
      <c r="C46" s="57" t="e">
        <f>IF(COUNTIF(#REF!, 'initiative Cross Check'!D46)&gt;0, "Yes", "No")</f>
        <v>#REF!</v>
      </c>
      <c r="D46" s="42" t="s">
        <v>533</v>
      </c>
      <c r="E46" s="43" t="s">
        <v>534</v>
      </c>
      <c r="F46" s="43" t="s">
        <v>535</v>
      </c>
      <c r="G46" s="43" t="s">
        <v>536</v>
      </c>
      <c r="H46" s="43" t="s">
        <v>536</v>
      </c>
      <c r="I46" s="43" t="s">
        <v>277</v>
      </c>
      <c r="K46" s="56" t="str">
        <f t="shared" si="0"/>
        <v>Yes</v>
      </c>
      <c r="L46" s="52" t="s">
        <v>277</v>
      </c>
    </row>
    <row r="47" spans="3:12" ht="93.75" customHeight="1" x14ac:dyDescent="0.25">
      <c r="C47" s="57" t="e">
        <f>IF(COUNTIF(#REF!, 'initiative Cross Check'!D47)&gt;0, "Yes", "No")</f>
        <v>#REF!</v>
      </c>
      <c r="D47" s="42" t="s">
        <v>537</v>
      </c>
      <c r="E47" s="43" t="s">
        <v>534</v>
      </c>
      <c r="F47" s="43" t="s">
        <v>535</v>
      </c>
      <c r="G47" s="43" t="s">
        <v>538</v>
      </c>
      <c r="H47" s="43" t="s">
        <v>539</v>
      </c>
      <c r="I47" s="43" t="s">
        <v>278</v>
      </c>
      <c r="K47" s="56" t="str">
        <f t="shared" si="0"/>
        <v>Yes</v>
      </c>
      <c r="L47" s="52" t="s">
        <v>278</v>
      </c>
    </row>
    <row r="48" spans="3:12" ht="93.75" customHeight="1" x14ac:dyDescent="0.25">
      <c r="C48" s="57" t="e">
        <f>IF(COUNTIF(#REF!, 'initiative Cross Check'!D48)&gt;0, "Yes", "No")</f>
        <v>#REF!</v>
      </c>
      <c r="D48" s="42" t="s">
        <v>540</v>
      </c>
      <c r="E48" s="43" t="s">
        <v>534</v>
      </c>
      <c r="F48" s="43" t="s">
        <v>535</v>
      </c>
      <c r="G48" s="43" t="s">
        <v>541</v>
      </c>
      <c r="H48" s="43" t="s">
        <v>542</v>
      </c>
      <c r="I48" s="43" t="s">
        <v>279</v>
      </c>
      <c r="K48" s="56" t="str">
        <f t="shared" si="0"/>
        <v>Yes</v>
      </c>
      <c r="L48" s="52" t="s">
        <v>279</v>
      </c>
    </row>
    <row r="49" spans="3:12" ht="93.75" customHeight="1" x14ac:dyDescent="0.25">
      <c r="C49" s="57" t="e">
        <f>IF(COUNTIF(#REF!, 'initiative Cross Check'!D49)&gt;0, "Yes", "No")</f>
        <v>#REF!</v>
      </c>
      <c r="D49" s="42" t="s">
        <v>543</v>
      </c>
      <c r="E49" s="43" t="s">
        <v>534</v>
      </c>
      <c r="F49" s="43" t="s">
        <v>535</v>
      </c>
      <c r="G49" s="43" t="s">
        <v>544</v>
      </c>
      <c r="H49" s="43" t="s">
        <v>545</v>
      </c>
      <c r="I49" s="43" t="s">
        <v>280</v>
      </c>
      <c r="K49" s="56" t="str">
        <f t="shared" si="0"/>
        <v>Yes</v>
      </c>
      <c r="L49" s="52" t="s">
        <v>280</v>
      </c>
    </row>
    <row r="50" spans="3:12" ht="93.75" customHeight="1" x14ac:dyDescent="0.25">
      <c r="C50" s="57" t="e">
        <f>IF(COUNTIF(#REF!, 'initiative Cross Check'!D50)&gt;0, "Yes", "No")</f>
        <v>#REF!</v>
      </c>
      <c r="D50" s="42" t="s">
        <v>546</v>
      </c>
      <c r="E50" s="43" t="s">
        <v>547</v>
      </c>
      <c r="F50" s="43" t="s">
        <v>548</v>
      </c>
      <c r="G50" s="43" t="s">
        <v>549</v>
      </c>
      <c r="H50" s="43"/>
      <c r="I50" s="43" t="s">
        <v>281</v>
      </c>
      <c r="K50" s="56" t="str">
        <f t="shared" si="0"/>
        <v>Yes</v>
      </c>
      <c r="L50" s="52" t="s">
        <v>281</v>
      </c>
    </row>
    <row r="51" spans="3:12" ht="93.75" customHeight="1" x14ac:dyDescent="0.25">
      <c r="C51" s="57" t="e">
        <f>IF(COUNTIF(#REF!, 'initiative Cross Check'!D51)&gt;0, "Yes", "No")</f>
        <v>#REF!</v>
      </c>
      <c r="D51" s="42" t="s">
        <v>550</v>
      </c>
      <c r="E51" s="43" t="s">
        <v>551</v>
      </c>
      <c r="F51" s="43" t="s">
        <v>552</v>
      </c>
      <c r="G51" s="43"/>
      <c r="H51" s="43"/>
      <c r="I51" s="43" t="s">
        <v>282</v>
      </c>
      <c r="K51" s="56" t="str">
        <f t="shared" si="0"/>
        <v>Yes</v>
      </c>
      <c r="L51" s="52" t="s">
        <v>282</v>
      </c>
    </row>
    <row r="52" spans="3:12" ht="93.75" customHeight="1" x14ac:dyDescent="0.25">
      <c r="C52" s="57" t="e">
        <f>IF(COUNTIF(#REF!, 'initiative Cross Check'!D52)&gt;0, "Yes", "No")</f>
        <v>#REF!</v>
      </c>
      <c r="D52" s="42" t="s">
        <v>553</v>
      </c>
      <c r="E52" s="43" t="s">
        <v>554</v>
      </c>
      <c r="F52" s="43" t="s">
        <v>555</v>
      </c>
      <c r="G52" s="43"/>
      <c r="H52" s="43"/>
      <c r="I52" s="43" t="s">
        <v>283</v>
      </c>
      <c r="K52" s="56" t="str">
        <f t="shared" si="0"/>
        <v>Yes</v>
      </c>
      <c r="L52" s="52" t="s">
        <v>283</v>
      </c>
    </row>
    <row r="53" spans="3:12" ht="93.75" customHeight="1" x14ac:dyDescent="0.25">
      <c r="C53" s="57" t="e">
        <f>IF(COUNTIF(#REF!, 'initiative Cross Check'!D53)&gt;0, "Yes", "No")</f>
        <v>#REF!</v>
      </c>
      <c r="D53" s="135" t="s">
        <v>556</v>
      </c>
      <c r="E53" s="137" t="s">
        <v>557</v>
      </c>
      <c r="F53" s="127" t="s">
        <v>558</v>
      </c>
      <c r="G53" s="139"/>
      <c r="H53" s="139"/>
      <c r="I53" s="137" t="s">
        <v>284</v>
      </c>
      <c r="K53" s="56" t="str">
        <f t="shared" si="0"/>
        <v>Yes</v>
      </c>
      <c r="L53" s="52" t="s">
        <v>284</v>
      </c>
    </row>
    <row r="54" spans="3:12" ht="93.75" customHeight="1" x14ac:dyDescent="0.25">
      <c r="C54" s="57" t="e">
        <f>IF(COUNTIF(#REF!, 'initiative Cross Check'!D54)&gt;0, "Yes", "No")</f>
        <v>#REF!</v>
      </c>
      <c r="D54" s="136"/>
      <c r="E54" s="138"/>
      <c r="F54" s="128" t="s">
        <v>559</v>
      </c>
      <c r="G54" s="140"/>
      <c r="H54" s="140"/>
      <c r="I54" s="138"/>
      <c r="K54" s="56" t="str">
        <f t="shared" si="0"/>
        <v>Yes</v>
      </c>
      <c r="L54" s="52" t="s">
        <v>285</v>
      </c>
    </row>
    <row r="55" spans="3:12" ht="93.75" customHeight="1" x14ac:dyDescent="0.25">
      <c r="C55" s="57" t="e">
        <f>IF(COUNTIF(#REF!, 'initiative Cross Check'!D55)&gt;0, "Yes", "No")</f>
        <v>#REF!</v>
      </c>
      <c r="D55" s="42" t="s">
        <v>77</v>
      </c>
      <c r="E55" s="43" t="s">
        <v>560</v>
      </c>
      <c r="F55" s="43" t="s">
        <v>561</v>
      </c>
      <c r="G55" s="44" t="s">
        <v>562</v>
      </c>
      <c r="H55" s="43" t="s">
        <v>563</v>
      </c>
      <c r="I55" s="43" t="s">
        <v>285</v>
      </c>
      <c r="K55" s="56" t="str">
        <f t="shared" si="0"/>
        <v>Yes</v>
      </c>
      <c r="L55" s="52" t="s">
        <v>286</v>
      </c>
    </row>
    <row r="56" spans="3:12" ht="93.75" customHeight="1" x14ac:dyDescent="0.25">
      <c r="C56" s="57" t="e">
        <f>IF(COUNTIF(#REF!, 'initiative Cross Check'!D56)&gt;0, "Yes", "No")</f>
        <v>#REF!</v>
      </c>
      <c r="D56" s="42" t="s">
        <v>89</v>
      </c>
      <c r="E56" s="43" t="s">
        <v>560</v>
      </c>
      <c r="F56" s="43" t="s">
        <v>561</v>
      </c>
      <c r="G56" s="44"/>
      <c r="H56" s="43" t="s">
        <v>564</v>
      </c>
      <c r="I56" s="43" t="s">
        <v>286</v>
      </c>
      <c r="K56" s="56" t="str">
        <f t="shared" si="0"/>
        <v>Yes</v>
      </c>
      <c r="L56" s="52" t="s">
        <v>287</v>
      </c>
    </row>
    <row r="57" spans="3:12" ht="93.75" customHeight="1" x14ac:dyDescent="0.25">
      <c r="C57" s="57" t="e">
        <f>IF(COUNTIF(#REF!, 'initiative Cross Check'!D57)&gt;0, "Yes", "No")</f>
        <v>#REF!</v>
      </c>
      <c r="D57" s="42" t="s">
        <v>565</v>
      </c>
      <c r="E57" s="43" t="s">
        <v>560</v>
      </c>
      <c r="F57" s="43" t="s">
        <v>561</v>
      </c>
      <c r="G57" s="43" t="s">
        <v>566</v>
      </c>
      <c r="H57" s="43" t="s">
        <v>566</v>
      </c>
      <c r="I57" s="43" t="s">
        <v>287</v>
      </c>
      <c r="K57" s="56" t="str">
        <f t="shared" si="0"/>
        <v>Yes</v>
      </c>
      <c r="L57" s="52" t="s">
        <v>288</v>
      </c>
    </row>
    <row r="58" spans="3:12" ht="93.75" customHeight="1" x14ac:dyDescent="0.25">
      <c r="C58" s="57" t="e">
        <f>IF(COUNTIF(#REF!, 'initiative Cross Check'!D58)&gt;0, "Yes", "No")</f>
        <v>#REF!</v>
      </c>
      <c r="D58" s="42" t="s">
        <v>29</v>
      </c>
      <c r="E58" s="43" t="s">
        <v>560</v>
      </c>
      <c r="F58" s="43" t="s">
        <v>561</v>
      </c>
      <c r="G58" s="43" t="s">
        <v>567</v>
      </c>
      <c r="H58" s="43" t="s">
        <v>568</v>
      </c>
      <c r="I58" s="43" t="s">
        <v>288</v>
      </c>
      <c r="K58" s="56" t="str">
        <f t="shared" si="0"/>
        <v>Yes</v>
      </c>
      <c r="L58" s="52" t="s">
        <v>289</v>
      </c>
    </row>
    <row r="59" spans="3:12" ht="93.75" customHeight="1" x14ac:dyDescent="0.25">
      <c r="C59" s="57" t="e">
        <f>IF(COUNTIF(#REF!, 'initiative Cross Check'!D59)&gt;0, "Yes", "No")</f>
        <v>#REF!</v>
      </c>
      <c r="D59" s="42" t="s">
        <v>54</v>
      </c>
      <c r="E59" s="43" t="s">
        <v>509</v>
      </c>
      <c r="F59" s="43" t="s">
        <v>561</v>
      </c>
      <c r="G59" s="43" t="s">
        <v>55</v>
      </c>
      <c r="H59" s="43" t="s">
        <v>55</v>
      </c>
      <c r="I59" s="43" t="s">
        <v>289</v>
      </c>
      <c r="K59" s="56" t="str">
        <f t="shared" si="0"/>
        <v>Yes</v>
      </c>
      <c r="L59" s="52" t="s">
        <v>290</v>
      </c>
    </row>
    <row r="60" spans="3:12" ht="93.75" customHeight="1" x14ac:dyDescent="0.25">
      <c r="C60" s="57" t="e">
        <f>IF(COUNTIF(#REF!, 'initiative Cross Check'!D60)&gt;0, "Yes", "No")</f>
        <v>#REF!</v>
      </c>
      <c r="D60" s="42" t="s">
        <v>83</v>
      </c>
      <c r="E60" s="45"/>
      <c r="F60" s="43" t="s">
        <v>561</v>
      </c>
      <c r="G60" s="43"/>
      <c r="H60" s="43" t="s">
        <v>84</v>
      </c>
      <c r="I60" s="43" t="s">
        <v>290</v>
      </c>
      <c r="K60" s="56" t="str">
        <f t="shared" si="0"/>
        <v>Yes</v>
      </c>
      <c r="L60" s="52" t="s">
        <v>313</v>
      </c>
    </row>
    <row r="61" spans="3:12" ht="93.75" customHeight="1" x14ac:dyDescent="0.25">
      <c r="C61" s="57" t="e">
        <f>IF(COUNTIF(#REF!, 'initiative Cross Check'!D61)&gt;0, "Yes", "No")</f>
        <v>#REF!</v>
      </c>
      <c r="D61" s="42" t="s">
        <v>569</v>
      </c>
      <c r="E61" s="43" t="s">
        <v>570</v>
      </c>
      <c r="F61" s="43" t="s">
        <v>571</v>
      </c>
      <c r="G61" s="44" t="s">
        <v>572</v>
      </c>
      <c r="H61" s="44"/>
      <c r="I61" s="43" t="s">
        <v>313</v>
      </c>
      <c r="K61" s="56" t="str">
        <f t="shared" si="0"/>
        <v>Yes</v>
      </c>
      <c r="L61" s="52" t="s">
        <v>321</v>
      </c>
    </row>
    <row r="62" spans="3:12" ht="93.75" customHeight="1" x14ac:dyDescent="0.25">
      <c r="C62" s="57" t="e">
        <f>IF(COUNTIF(#REF!, 'initiative Cross Check'!D62)&gt;0, "Yes", "No")</f>
        <v>#REF!</v>
      </c>
      <c r="D62" s="42" t="s">
        <v>573</v>
      </c>
      <c r="E62" s="43" t="s">
        <v>574</v>
      </c>
      <c r="F62" s="43" t="s">
        <v>575</v>
      </c>
      <c r="G62" s="44" t="s">
        <v>576</v>
      </c>
      <c r="H62" s="44"/>
      <c r="I62" s="43" t="s">
        <v>321</v>
      </c>
      <c r="K62" s="56" t="str">
        <f t="shared" si="0"/>
        <v>Yes</v>
      </c>
      <c r="L62" s="52" t="s">
        <v>322</v>
      </c>
    </row>
    <row r="63" spans="3:12" ht="93.75" customHeight="1" x14ac:dyDescent="0.25">
      <c r="C63" s="57" t="e">
        <f>IF(COUNTIF(#REF!, 'initiative Cross Check'!D63)&gt;0, "Yes", "No")</f>
        <v>#REF!</v>
      </c>
      <c r="D63" s="42" t="s">
        <v>577</v>
      </c>
      <c r="E63" s="43" t="s">
        <v>578</v>
      </c>
      <c r="F63" s="43" t="s">
        <v>579</v>
      </c>
      <c r="G63" s="44"/>
      <c r="H63" s="44"/>
      <c r="I63" s="43" t="s">
        <v>322</v>
      </c>
      <c r="K63" s="56" t="str">
        <f t="shared" si="0"/>
        <v>Yes</v>
      </c>
      <c r="L63" s="52" t="s">
        <v>323</v>
      </c>
    </row>
    <row r="64" spans="3:12" ht="93.75" customHeight="1" x14ac:dyDescent="0.25">
      <c r="C64" s="57" t="e">
        <f>IF(COUNTIF(#REF!, 'initiative Cross Check'!D64)&gt;0, "Yes", "No")</f>
        <v>#REF!</v>
      </c>
      <c r="D64" s="42" t="s">
        <v>580</v>
      </c>
      <c r="E64" s="43" t="s">
        <v>581</v>
      </c>
      <c r="F64" s="43" t="s">
        <v>582</v>
      </c>
      <c r="G64" s="43"/>
      <c r="H64" s="43"/>
      <c r="I64" s="43" t="s">
        <v>323</v>
      </c>
      <c r="K64" s="56" t="str">
        <f t="shared" si="0"/>
        <v>Yes</v>
      </c>
      <c r="L64" s="52" t="s">
        <v>324</v>
      </c>
    </row>
    <row r="65" spans="3:12" ht="93.75" customHeight="1" x14ac:dyDescent="0.25">
      <c r="C65" s="57" t="e">
        <f>IF(COUNTIF(#REF!, 'initiative Cross Check'!D65)&gt;0, "Yes", "No")</f>
        <v>#REF!</v>
      </c>
      <c r="D65" s="42" t="s">
        <v>583</v>
      </c>
      <c r="E65" s="43" t="s">
        <v>584</v>
      </c>
      <c r="F65" s="43" t="s">
        <v>585</v>
      </c>
      <c r="G65" s="43"/>
      <c r="H65" s="43"/>
      <c r="I65" s="43" t="s">
        <v>324</v>
      </c>
      <c r="K65" s="56" t="str">
        <f t="shared" si="0"/>
        <v>Yes</v>
      </c>
      <c r="L65" s="52" t="s">
        <v>325</v>
      </c>
    </row>
    <row r="66" spans="3:12" ht="93.75" customHeight="1" x14ac:dyDescent="0.25">
      <c r="C66" s="57" t="e">
        <f>IF(COUNTIF(#REF!, 'initiative Cross Check'!D66)&gt;0, "Yes", "No")</f>
        <v>#REF!</v>
      </c>
      <c r="D66" s="42" t="s">
        <v>586</v>
      </c>
      <c r="E66" s="43" t="s">
        <v>587</v>
      </c>
      <c r="F66" s="43" t="s">
        <v>588</v>
      </c>
      <c r="G66" s="44" t="s">
        <v>587</v>
      </c>
      <c r="H66" s="44"/>
      <c r="I66" s="43" t="s">
        <v>325</v>
      </c>
      <c r="K66" s="56" t="str">
        <f t="shared" si="0"/>
        <v>Yes</v>
      </c>
      <c r="L66" s="52" t="s">
        <v>326</v>
      </c>
    </row>
    <row r="67" spans="3:12" ht="93.75" customHeight="1" x14ac:dyDescent="0.25">
      <c r="C67" s="57" t="e">
        <f>IF(COUNTIF(#REF!, 'initiative Cross Check'!D67)&gt;0, "Yes", "No")</f>
        <v>#REF!</v>
      </c>
      <c r="D67" s="42" t="s">
        <v>589</v>
      </c>
      <c r="E67" s="45" t="s">
        <v>590</v>
      </c>
      <c r="F67" s="43" t="s">
        <v>591</v>
      </c>
      <c r="G67" s="44"/>
      <c r="H67" s="44"/>
      <c r="I67" s="43" t="s">
        <v>326</v>
      </c>
      <c r="K67" s="56" t="str">
        <f t="shared" si="0"/>
        <v>Yes</v>
      </c>
      <c r="L67" s="52" t="s">
        <v>327</v>
      </c>
    </row>
    <row r="68" spans="3:12" ht="93.75" customHeight="1" x14ac:dyDescent="0.25">
      <c r="C68" s="57" t="e">
        <f>IF(COUNTIF(#REF!, 'initiative Cross Check'!D68)&gt;0, "Yes", "No")</f>
        <v>#REF!</v>
      </c>
      <c r="D68" s="42" t="s">
        <v>592</v>
      </c>
      <c r="E68" s="45" t="s">
        <v>593</v>
      </c>
      <c r="F68" s="43" t="s">
        <v>594</v>
      </c>
      <c r="G68" s="44"/>
      <c r="H68" s="44"/>
      <c r="I68" s="43" t="s">
        <v>327</v>
      </c>
      <c r="K68" s="56" t="str">
        <f t="shared" ref="K68:K129" si="1">IF(COUNTIF(I68:I197, L68)&gt;0, "Yes", "No")</f>
        <v>Yes</v>
      </c>
      <c r="L68" s="52" t="s">
        <v>328</v>
      </c>
    </row>
    <row r="69" spans="3:12" ht="93.75" customHeight="1" x14ac:dyDescent="0.25">
      <c r="C69" s="57" t="e">
        <f>IF(COUNTIF(#REF!, 'initiative Cross Check'!D69)&gt;0, "Yes", "No")</f>
        <v>#REF!</v>
      </c>
      <c r="D69" s="42" t="s">
        <v>595</v>
      </c>
      <c r="E69" s="43" t="s">
        <v>596</v>
      </c>
      <c r="F69" s="43" t="s">
        <v>597</v>
      </c>
      <c r="G69" s="44" t="s">
        <v>598</v>
      </c>
      <c r="H69" s="44"/>
      <c r="I69" s="43" t="s">
        <v>328</v>
      </c>
      <c r="K69" s="56" t="str">
        <f t="shared" si="1"/>
        <v>Yes</v>
      </c>
      <c r="L69" s="52" t="s">
        <v>314</v>
      </c>
    </row>
    <row r="70" spans="3:12" ht="93.75" customHeight="1" x14ac:dyDescent="0.25">
      <c r="C70" s="57" t="e">
        <f>IF(COUNTIF(#REF!, 'initiative Cross Check'!D70)&gt;0, "Yes", "No")</f>
        <v>#REF!</v>
      </c>
      <c r="D70" s="42" t="s">
        <v>599</v>
      </c>
      <c r="E70" s="43" t="s">
        <v>600</v>
      </c>
      <c r="F70" s="43" t="s">
        <v>601</v>
      </c>
      <c r="G70" s="44" t="s">
        <v>602</v>
      </c>
      <c r="H70" s="44"/>
      <c r="I70" s="43" t="s">
        <v>314</v>
      </c>
      <c r="K70" s="56" t="str">
        <f t="shared" si="1"/>
        <v>Yes</v>
      </c>
      <c r="L70" s="52" t="s">
        <v>315</v>
      </c>
    </row>
    <row r="71" spans="3:12" ht="93.75" customHeight="1" x14ac:dyDescent="0.25">
      <c r="C71" s="57" t="e">
        <f>IF(COUNTIF(#REF!, 'initiative Cross Check'!D71)&gt;0, "Yes", "No")</f>
        <v>#REF!</v>
      </c>
      <c r="D71" s="42" t="s">
        <v>603</v>
      </c>
      <c r="E71" s="43" t="s">
        <v>604</v>
      </c>
      <c r="F71" s="43" t="s">
        <v>605</v>
      </c>
      <c r="G71" s="43"/>
      <c r="H71" s="43"/>
      <c r="I71" s="43" t="s">
        <v>315</v>
      </c>
      <c r="K71" s="56" t="str">
        <f t="shared" si="1"/>
        <v>Yes</v>
      </c>
      <c r="L71" s="52" t="s">
        <v>316</v>
      </c>
    </row>
    <row r="72" spans="3:12" ht="93.75" customHeight="1" x14ac:dyDescent="0.25">
      <c r="C72" s="57" t="e">
        <f>IF(COUNTIF(#REF!, 'initiative Cross Check'!D72)&gt;0, "Yes", "No")</f>
        <v>#REF!</v>
      </c>
      <c r="D72" s="42" t="s">
        <v>606</v>
      </c>
      <c r="E72" s="43" t="s">
        <v>607</v>
      </c>
      <c r="F72" s="43" t="s">
        <v>608</v>
      </c>
      <c r="G72" s="44"/>
      <c r="H72" s="44"/>
      <c r="I72" s="43" t="s">
        <v>316</v>
      </c>
      <c r="K72" s="56" t="str">
        <f t="shared" si="1"/>
        <v>Yes</v>
      </c>
      <c r="L72" s="52" t="s">
        <v>317</v>
      </c>
    </row>
    <row r="73" spans="3:12" ht="93.75" customHeight="1" x14ac:dyDescent="0.25">
      <c r="C73" s="57" t="e">
        <f>IF(COUNTIF(#REF!, 'initiative Cross Check'!D73)&gt;0, "Yes", "No")</f>
        <v>#REF!</v>
      </c>
      <c r="D73" s="42" t="s">
        <v>609</v>
      </c>
      <c r="E73" s="43" t="s">
        <v>610</v>
      </c>
      <c r="F73" s="43" t="s">
        <v>611</v>
      </c>
      <c r="G73" s="48"/>
      <c r="H73" s="48"/>
      <c r="I73" s="43" t="s">
        <v>317</v>
      </c>
      <c r="K73" s="56" t="str">
        <f t="shared" si="1"/>
        <v>Yes</v>
      </c>
      <c r="L73" s="52" t="s">
        <v>318</v>
      </c>
    </row>
    <row r="74" spans="3:12" ht="93.75" customHeight="1" x14ac:dyDescent="0.25">
      <c r="C74" s="57" t="e">
        <f>IF(COUNTIF(#REF!, 'initiative Cross Check'!D74)&gt;0, "Yes", "No")</f>
        <v>#REF!</v>
      </c>
      <c r="D74" s="42" t="s">
        <v>612</v>
      </c>
      <c r="E74" s="43" t="s">
        <v>613</v>
      </c>
      <c r="F74" s="43" t="s">
        <v>614</v>
      </c>
      <c r="G74" s="48"/>
      <c r="H74" s="48"/>
      <c r="I74" s="43" t="s">
        <v>318</v>
      </c>
      <c r="K74" s="56" t="str">
        <f t="shared" si="1"/>
        <v>Yes</v>
      </c>
      <c r="L74" s="53" t="s">
        <v>320</v>
      </c>
    </row>
    <row r="75" spans="3:12" ht="93.75" customHeight="1" x14ac:dyDescent="0.25">
      <c r="C75" s="57" t="e">
        <f>IF(COUNTIF(#REF!, 'initiative Cross Check'!D75)&gt;0, "Yes", "No")</f>
        <v>#REF!</v>
      </c>
      <c r="D75" s="42" t="s">
        <v>615</v>
      </c>
      <c r="E75" s="43" t="s">
        <v>616</v>
      </c>
      <c r="F75" s="43" t="s">
        <v>617</v>
      </c>
      <c r="G75" s="48" t="s">
        <v>618</v>
      </c>
      <c r="H75" s="43" t="s">
        <v>618</v>
      </c>
      <c r="I75" s="43" t="s">
        <v>320</v>
      </c>
      <c r="K75" s="56" t="str">
        <f t="shared" si="1"/>
        <v>Yes</v>
      </c>
      <c r="L75" s="53" t="s">
        <v>319</v>
      </c>
    </row>
    <row r="76" spans="3:12" ht="93.75" customHeight="1" x14ac:dyDescent="0.25">
      <c r="C76" s="57" t="e">
        <f>IF(COUNTIF(#REF!, 'initiative Cross Check'!D76)&gt;0, "Yes", "No")</f>
        <v>#REF!</v>
      </c>
      <c r="D76" s="42" t="s">
        <v>619</v>
      </c>
      <c r="E76" s="43" t="s">
        <v>616</v>
      </c>
      <c r="F76" s="43" t="s">
        <v>617</v>
      </c>
      <c r="G76" s="48" t="s">
        <v>618</v>
      </c>
      <c r="H76" s="43" t="s">
        <v>620</v>
      </c>
      <c r="I76" s="43" t="s">
        <v>319</v>
      </c>
      <c r="K76" s="56" t="str">
        <f t="shared" si="1"/>
        <v>Yes</v>
      </c>
      <c r="L76" s="52" t="s">
        <v>330</v>
      </c>
    </row>
    <row r="77" spans="3:12" ht="93.75" customHeight="1" x14ac:dyDescent="0.25">
      <c r="C77" s="57" t="e">
        <f>IF(COUNTIF(#REF!, 'initiative Cross Check'!D77)&gt;0, "Yes", "No")</f>
        <v>#REF!</v>
      </c>
      <c r="D77" s="42" t="s">
        <v>621</v>
      </c>
      <c r="E77" s="43" t="s">
        <v>622</v>
      </c>
      <c r="F77" s="43" t="s">
        <v>623</v>
      </c>
      <c r="G77" s="45"/>
      <c r="H77" s="45"/>
      <c r="I77" s="43" t="s">
        <v>330</v>
      </c>
      <c r="K77" s="56" t="str">
        <f t="shared" si="1"/>
        <v>Yes</v>
      </c>
      <c r="L77" s="52" t="s">
        <v>343</v>
      </c>
    </row>
    <row r="78" spans="3:12" ht="93.75" customHeight="1" x14ac:dyDescent="0.25">
      <c r="C78" s="57" t="e">
        <f>IF(COUNTIF(#REF!, 'initiative Cross Check'!D78)&gt;0, "Yes", "No")</f>
        <v>#REF!</v>
      </c>
      <c r="D78" s="42" t="s">
        <v>624</v>
      </c>
      <c r="E78" s="43" t="s">
        <v>625</v>
      </c>
      <c r="F78" s="43" t="s">
        <v>626</v>
      </c>
      <c r="G78" s="44"/>
      <c r="H78" s="44"/>
      <c r="I78" s="43" t="s">
        <v>343</v>
      </c>
      <c r="K78" s="56" t="str">
        <f t="shared" si="1"/>
        <v>Yes</v>
      </c>
      <c r="L78" s="52" t="s">
        <v>345</v>
      </c>
    </row>
    <row r="79" spans="3:12" ht="93.75" customHeight="1" x14ac:dyDescent="0.25">
      <c r="C79" s="57" t="e">
        <f>IF(COUNTIF(#REF!, 'initiative Cross Check'!D79)&gt;0, "Yes", "No")</f>
        <v>#REF!</v>
      </c>
      <c r="D79" s="42" t="s">
        <v>196</v>
      </c>
      <c r="E79" s="43" t="s">
        <v>627</v>
      </c>
      <c r="F79" s="43" t="s">
        <v>626</v>
      </c>
      <c r="G79" s="45"/>
      <c r="H79" s="45"/>
      <c r="I79" s="43" t="s">
        <v>345</v>
      </c>
      <c r="K79" s="56" t="str">
        <f t="shared" si="1"/>
        <v>Yes</v>
      </c>
      <c r="L79" s="52" t="s">
        <v>346</v>
      </c>
    </row>
    <row r="80" spans="3:12" ht="93.75" customHeight="1" x14ac:dyDescent="0.25">
      <c r="C80" s="57" t="e">
        <f>IF(COUNTIF(#REF!, 'initiative Cross Check'!D80)&gt;0, "Yes", "No")</f>
        <v>#REF!</v>
      </c>
      <c r="D80" s="42" t="s">
        <v>628</v>
      </c>
      <c r="E80" s="43" t="s">
        <v>629</v>
      </c>
      <c r="F80" s="43" t="s">
        <v>630</v>
      </c>
      <c r="G80" s="45"/>
      <c r="H80" s="45"/>
      <c r="I80" s="43" t="s">
        <v>346</v>
      </c>
      <c r="K80" s="56" t="str">
        <f t="shared" si="1"/>
        <v>Yes</v>
      </c>
      <c r="L80" s="52" t="s">
        <v>347</v>
      </c>
    </row>
    <row r="81" spans="3:12" ht="93.75" customHeight="1" x14ac:dyDescent="0.25">
      <c r="C81" s="57" t="e">
        <f>IF(COUNTIF(#REF!, 'initiative Cross Check'!D81)&gt;0, "Yes", "No")</f>
        <v>#REF!</v>
      </c>
      <c r="D81" s="42" t="s">
        <v>631</v>
      </c>
      <c r="E81" s="43" t="s">
        <v>632</v>
      </c>
      <c r="F81" s="43" t="s">
        <v>633</v>
      </c>
      <c r="G81" s="45"/>
      <c r="H81" s="45"/>
      <c r="I81" s="43" t="s">
        <v>347</v>
      </c>
      <c r="K81" s="56" t="str">
        <f t="shared" si="1"/>
        <v>Yes</v>
      </c>
      <c r="L81" s="52" t="s">
        <v>348</v>
      </c>
    </row>
    <row r="82" spans="3:12" ht="93.75" customHeight="1" x14ac:dyDescent="0.25">
      <c r="C82" s="57" t="e">
        <f>IF(COUNTIF(#REF!, 'initiative Cross Check'!D82)&gt;0, "Yes", "No")</f>
        <v>#REF!</v>
      </c>
      <c r="D82" s="42" t="s">
        <v>634</v>
      </c>
      <c r="E82" s="43" t="s">
        <v>578</v>
      </c>
      <c r="F82" s="43" t="s">
        <v>579</v>
      </c>
      <c r="G82" s="45"/>
      <c r="H82" s="45"/>
      <c r="I82" s="43" t="s">
        <v>348</v>
      </c>
      <c r="K82" s="56" t="str">
        <f t="shared" si="1"/>
        <v>Yes</v>
      </c>
      <c r="L82" s="52" t="s">
        <v>349</v>
      </c>
    </row>
    <row r="83" spans="3:12" ht="93.75" customHeight="1" x14ac:dyDescent="0.25">
      <c r="C83" s="57" t="e">
        <f>IF(COUNTIF(#REF!, 'initiative Cross Check'!D83)&gt;0, "Yes", "No")</f>
        <v>#REF!</v>
      </c>
      <c r="D83" s="46" t="s">
        <v>635</v>
      </c>
      <c r="E83" s="43" t="s">
        <v>636</v>
      </c>
      <c r="F83" s="43" t="s">
        <v>637</v>
      </c>
      <c r="G83" s="45" t="s">
        <v>638</v>
      </c>
      <c r="H83" s="43"/>
      <c r="I83" s="43" t="s">
        <v>349</v>
      </c>
      <c r="K83" s="56" t="str">
        <f t="shared" si="1"/>
        <v>Yes</v>
      </c>
      <c r="L83" s="52" t="s">
        <v>351</v>
      </c>
    </row>
    <row r="84" spans="3:12" ht="93.75" customHeight="1" x14ac:dyDescent="0.25">
      <c r="C84" s="57" t="e">
        <f>IF(COUNTIF(#REF!, 'initiative Cross Check'!D84)&gt;0, "Yes", "No")</f>
        <v>#REF!</v>
      </c>
      <c r="D84" s="42" t="s">
        <v>639</v>
      </c>
      <c r="E84" s="43" t="s">
        <v>640</v>
      </c>
      <c r="F84" s="43" t="s">
        <v>637</v>
      </c>
      <c r="G84" s="44"/>
      <c r="H84" s="44"/>
      <c r="I84" s="43" t="s">
        <v>351</v>
      </c>
      <c r="K84" s="56" t="str">
        <f t="shared" si="1"/>
        <v>Yes</v>
      </c>
      <c r="L84" s="52" t="s">
        <v>353</v>
      </c>
    </row>
    <row r="85" spans="3:12" ht="93.75" customHeight="1" x14ac:dyDescent="0.25">
      <c r="C85" s="57" t="e">
        <f>IF(COUNTIF(#REF!, 'initiative Cross Check'!D85)&gt;0, "Yes", "No")</f>
        <v>#REF!</v>
      </c>
      <c r="D85" s="42" t="s">
        <v>641</v>
      </c>
      <c r="E85" s="43" t="s">
        <v>642</v>
      </c>
      <c r="F85" s="43" t="s">
        <v>643</v>
      </c>
      <c r="G85" s="45"/>
      <c r="H85" s="45"/>
      <c r="I85" s="43" t="s">
        <v>353</v>
      </c>
      <c r="K85" s="56" t="str">
        <f t="shared" si="1"/>
        <v>Yes</v>
      </c>
      <c r="L85" s="52" t="s">
        <v>331</v>
      </c>
    </row>
    <row r="86" spans="3:12" ht="93.75" customHeight="1" x14ac:dyDescent="0.25">
      <c r="C86" s="57" t="e">
        <f>IF(COUNTIF(#REF!, 'initiative Cross Check'!D86)&gt;0, "Yes", "No")</f>
        <v>#REF!</v>
      </c>
      <c r="D86" s="42" t="s">
        <v>644</v>
      </c>
      <c r="E86" s="43" t="s">
        <v>645</v>
      </c>
      <c r="F86" s="43" t="s">
        <v>646</v>
      </c>
      <c r="G86" s="43"/>
      <c r="H86" s="43"/>
      <c r="I86" s="43" t="s">
        <v>331</v>
      </c>
      <c r="K86" s="56" t="str">
        <f t="shared" si="1"/>
        <v>Yes</v>
      </c>
      <c r="L86" s="52" t="s">
        <v>332</v>
      </c>
    </row>
    <row r="87" spans="3:12" ht="93.75" customHeight="1" x14ac:dyDescent="0.25">
      <c r="C87" s="57" t="e">
        <f>IF(COUNTIF(#REF!, 'initiative Cross Check'!D87)&gt;0, "Yes", "No")</f>
        <v>#REF!</v>
      </c>
      <c r="D87" s="42" t="s">
        <v>647</v>
      </c>
      <c r="E87" s="43" t="s">
        <v>648</v>
      </c>
      <c r="F87" s="43" t="s">
        <v>649</v>
      </c>
      <c r="G87" s="45"/>
      <c r="H87" s="45"/>
      <c r="I87" s="43" t="s">
        <v>332</v>
      </c>
      <c r="K87" s="56" t="str">
        <f t="shared" si="1"/>
        <v>Yes</v>
      </c>
      <c r="L87" s="52" t="s">
        <v>333</v>
      </c>
    </row>
    <row r="88" spans="3:12" ht="93.75" customHeight="1" x14ac:dyDescent="0.25">
      <c r="C88" s="57" t="e">
        <f>IF(COUNTIF(#REF!, 'initiative Cross Check'!D88)&gt;0, "Yes", "No")</f>
        <v>#REF!</v>
      </c>
      <c r="D88" s="42" t="s">
        <v>650</v>
      </c>
      <c r="E88" s="43" t="s">
        <v>651</v>
      </c>
      <c r="F88" s="43" t="s">
        <v>649</v>
      </c>
      <c r="G88" s="43"/>
      <c r="H88" s="43"/>
      <c r="I88" s="43" t="s">
        <v>333</v>
      </c>
      <c r="K88" s="56" t="str">
        <f t="shared" si="1"/>
        <v>Yes</v>
      </c>
      <c r="L88" s="52" t="s">
        <v>334</v>
      </c>
    </row>
    <row r="89" spans="3:12" ht="93.75" customHeight="1" x14ac:dyDescent="0.25">
      <c r="C89" s="57" t="e">
        <f>IF(COUNTIF(#REF!, 'initiative Cross Check'!D89)&gt;0, "Yes", "No")</f>
        <v>#REF!</v>
      </c>
      <c r="D89" s="42" t="s">
        <v>652</v>
      </c>
      <c r="E89" s="43" t="s">
        <v>653</v>
      </c>
      <c r="F89" s="43" t="s">
        <v>614</v>
      </c>
      <c r="G89" s="43" t="s">
        <v>654</v>
      </c>
      <c r="H89" s="43"/>
      <c r="I89" s="43" t="s">
        <v>334</v>
      </c>
      <c r="K89" s="56" t="str">
        <f t="shared" si="1"/>
        <v>Yes</v>
      </c>
      <c r="L89" s="52" t="s">
        <v>335</v>
      </c>
    </row>
    <row r="90" spans="3:12" ht="93.75" customHeight="1" x14ac:dyDescent="0.25">
      <c r="C90" s="57" t="e">
        <f>IF(COUNTIF(#REF!, 'initiative Cross Check'!D90)&gt;0, "Yes", "No")</f>
        <v>#REF!</v>
      </c>
      <c r="D90" s="42" t="s">
        <v>655</v>
      </c>
      <c r="E90" s="43" t="s">
        <v>656</v>
      </c>
      <c r="F90" s="43" t="s">
        <v>657</v>
      </c>
      <c r="G90" s="43" t="s">
        <v>654</v>
      </c>
      <c r="H90" s="43"/>
      <c r="I90" s="43" t="s">
        <v>335</v>
      </c>
      <c r="K90" s="56" t="str">
        <f t="shared" si="1"/>
        <v>Yes</v>
      </c>
      <c r="L90" s="52" t="s">
        <v>336</v>
      </c>
    </row>
    <row r="91" spans="3:12" ht="93.75" customHeight="1" x14ac:dyDescent="0.25">
      <c r="C91" s="57" t="e">
        <f>IF(COUNTIF(#REF!, 'initiative Cross Check'!D91)&gt;0, "Yes", "No")</f>
        <v>#REF!</v>
      </c>
      <c r="D91" s="42" t="s">
        <v>192</v>
      </c>
      <c r="E91" s="45" t="s">
        <v>658</v>
      </c>
      <c r="F91" s="43" t="s">
        <v>659</v>
      </c>
      <c r="G91" s="45"/>
      <c r="H91" s="45"/>
      <c r="I91" s="43" t="s">
        <v>336</v>
      </c>
      <c r="K91" s="56" t="str">
        <f t="shared" si="1"/>
        <v>Yes</v>
      </c>
      <c r="L91" s="52" t="s">
        <v>337</v>
      </c>
    </row>
    <row r="92" spans="3:12" ht="93.75" customHeight="1" x14ac:dyDescent="0.25">
      <c r="C92" s="57" t="e">
        <f>IF(COUNTIF(#REF!, 'initiative Cross Check'!D92)&gt;0, "Yes", "No")</f>
        <v>#REF!</v>
      </c>
      <c r="D92" s="42" t="s">
        <v>660</v>
      </c>
      <c r="E92" s="43" t="s">
        <v>661</v>
      </c>
      <c r="F92" s="43" t="s">
        <v>662</v>
      </c>
      <c r="G92" s="43" t="s">
        <v>663</v>
      </c>
      <c r="H92" s="43"/>
      <c r="I92" s="43" t="s">
        <v>337</v>
      </c>
      <c r="K92" s="56" t="str">
        <f t="shared" si="1"/>
        <v>Yes</v>
      </c>
      <c r="L92" s="52" t="s">
        <v>338</v>
      </c>
    </row>
    <row r="93" spans="3:12" ht="93.75" customHeight="1" x14ac:dyDescent="0.25">
      <c r="C93" s="57" t="e">
        <f>IF(COUNTIF(#REF!, 'initiative Cross Check'!D93)&gt;0, "Yes", "No")</f>
        <v>#REF!</v>
      </c>
      <c r="D93" s="42" t="s">
        <v>664</v>
      </c>
      <c r="E93" s="43" t="s">
        <v>665</v>
      </c>
      <c r="F93" s="43" t="s">
        <v>666</v>
      </c>
      <c r="G93" s="43" t="s">
        <v>667</v>
      </c>
      <c r="H93" s="43" t="s">
        <v>667</v>
      </c>
      <c r="I93" s="43" t="s">
        <v>338</v>
      </c>
      <c r="K93" s="56" t="str">
        <f t="shared" si="1"/>
        <v>Yes</v>
      </c>
      <c r="L93" s="52" t="s">
        <v>339</v>
      </c>
    </row>
    <row r="94" spans="3:12" ht="93.75" customHeight="1" x14ac:dyDescent="0.25">
      <c r="C94" s="57" t="e">
        <f>IF(COUNTIF(#REF!, 'initiative Cross Check'!D94)&gt;0, "Yes", "No")</f>
        <v>#REF!</v>
      </c>
      <c r="D94" s="42" t="s">
        <v>668</v>
      </c>
      <c r="E94" s="43" t="s">
        <v>665</v>
      </c>
      <c r="F94" s="43" t="s">
        <v>666</v>
      </c>
      <c r="G94" s="43" t="s">
        <v>538</v>
      </c>
      <c r="H94" s="43" t="s">
        <v>538</v>
      </c>
      <c r="I94" s="43" t="s">
        <v>339</v>
      </c>
      <c r="K94" s="56" t="str">
        <f t="shared" si="1"/>
        <v>Yes</v>
      </c>
      <c r="L94" s="52" t="s">
        <v>340</v>
      </c>
    </row>
    <row r="95" spans="3:12" ht="93.75" customHeight="1" x14ac:dyDescent="0.25">
      <c r="C95" s="57" t="e">
        <f>IF(COUNTIF(#REF!, 'initiative Cross Check'!D95)&gt;0, "Yes", "No")</f>
        <v>#REF!</v>
      </c>
      <c r="D95" s="49" t="s">
        <v>669</v>
      </c>
      <c r="E95" s="50" t="s">
        <v>670</v>
      </c>
      <c r="F95" s="43" t="s">
        <v>671</v>
      </c>
      <c r="G95" s="50" t="s">
        <v>672</v>
      </c>
      <c r="H95" s="43" t="s">
        <v>672</v>
      </c>
      <c r="I95" s="43" t="s">
        <v>340</v>
      </c>
      <c r="K95" s="56" t="str">
        <f t="shared" si="1"/>
        <v>Yes</v>
      </c>
      <c r="L95" s="52" t="s">
        <v>341</v>
      </c>
    </row>
    <row r="96" spans="3:12" ht="93.75" customHeight="1" x14ac:dyDescent="0.25">
      <c r="C96" s="57" t="e">
        <f>IF(COUNTIF(#REF!, 'initiative Cross Check'!D96)&gt;0, "Yes", "No")</f>
        <v>#REF!</v>
      </c>
      <c r="D96" s="42" t="s">
        <v>673</v>
      </c>
      <c r="E96" s="43" t="s">
        <v>670</v>
      </c>
      <c r="F96" s="43" t="s">
        <v>671</v>
      </c>
      <c r="G96" s="50" t="s">
        <v>674</v>
      </c>
      <c r="H96" s="43" t="s">
        <v>674</v>
      </c>
      <c r="I96" s="43" t="s">
        <v>341</v>
      </c>
      <c r="K96" s="56" t="str">
        <f t="shared" si="1"/>
        <v>Yes</v>
      </c>
      <c r="L96" s="52" t="s">
        <v>342</v>
      </c>
    </row>
    <row r="97" spans="3:12" ht="93.75" customHeight="1" x14ac:dyDescent="0.25">
      <c r="C97" s="57" t="e">
        <f>IF(COUNTIF(#REF!, 'initiative Cross Check'!D97)&gt;0, "Yes", "No")</f>
        <v>#REF!</v>
      </c>
      <c r="D97" s="42" t="s">
        <v>675</v>
      </c>
      <c r="E97" s="43" t="s">
        <v>676</v>
      </c>
      <c r="F97" s="43" t="s">
        <v>677</v>
      </c>
      <c r="G97" s="45"/>
      <c r="H97" s="45"/>
      <c r="I97" s="43" t="s">
        <v>342</v>
      </c>
      <c r="K97" s="56" t="str">
        <f t="shared" si="1"/>
        <v>Yes</v>
      </c>
      <c r="L97" s="52" t="s">
        <v>344</v>
      </c>
    </row>
    <row r="98" spans="3:12" ht="93.75" customHeight="1" x14ac:dyDescent="0.25">
      <c r="C98" s="57" t="e">
        <f>IF(COUNTIF(#REF!, 'initiative Cross Check'!D98)&gt;0, "Yes", "No")</f>
        <v>#REF!</v>
      </c>
      <c r="D98" s="42" t="s">
        <v>678</v>
      </c>
      <c r="E98" s="43" t="s">
        <v>679</v>
      </c>
      <c r="F98" s="43" t="s">
        <v>680</v>
      </c>
      <c r="G98" s="45"/>
      <c r="H98" s="45"/>
      <c r="I98" s="43" t="s">
        <v>344</v>
      </c>
      <c r="K98" s="56" t="str">
        <f t="shared" si="1"/>
        <v>Yes</v>
      </c>
      <c r="L98" s="52" t="s">
        <v>355</v>
      </c>
    </row>
    <row r="99" spans="3:12" ht="93.75" customHeight="1" x14ac:dyDescent="0.25">
      <c r="C99" s="57" t="e">
        <f>IF(COUNTIF(#REF!, 'initiative Cross Check'!D99)&gt;0, "Yes", "No")</f>
        <v>#REF!</v>
      </c>
      <c r="D99" s="42" t="s">
        <v>681</v>
      </c>
      <c r="E99" s="43" t="s">
        <v>682</v>
      </c>
      <c r="F99" s="43" t="s">
        <v>683</v>
      </c>
      <c r="G99" s="43"/>
      <c r="H99" s="43"/>
      <c r="I99" s="43" t="s">
        <v>355</v>
      </c>
      <c r="K99" s="56" t="str">
        <f t="shared" si="1"/>
        <v>Yes</v>
      </c>
      <c r="L99" s="52" t="s">
        <v>356</v>
      </c>
    </row>
    <row r="100" spans="3:12" ht="93.75" customHeight="1" x14ac:dyDescent="0.25">
      <c r="C100" s="57" t="e">
        <f>IF(COUNTIF(#REF!, 'initiative Cross Check'!D100)&gt;0, "Yes", "No")</f>
        <v>#REF!</v>
      </c>
      <c r="D100" s="42" t="s">
        <v>684</v>
      </c>
      <c r="E100" s="45" t="s">
        <v>685</v>
      </c>
      <c r="F100" s="43" t="s">
        <v>686</v>
      </c>
      <c r="G100" s="43"/>
      <c r="H100" s="43"/>
      <c r="I100" s="43" t="s">
        <v>356</v>
      </c>
      <c r="K100" s="56" t="str">
        <f t="shared" si="1"/>
        <v>Yes</v>
      </c>
      <c r="L100" s="52" t="s">
        <v>357</v>
      </c>
    </row>
    <row r="101" spans="3:12" ht="93.75" customHeight="1" x14ac:dyDescent="0.25">
      <c r="C101" s="57" t="e">
        <f>IF(COUNTIF(#REF!, 'initiative Cross Check'!D101)&gt;0, "Yes", "No")</f>
        <v>#REF!</v>
      </c>
      <c r="D101" s="42" t="s">
        <v>687</v>
      </c>
      <c r="E101" s="43" t="s">
        <v>688</v>
      </c>
      <c r="F101" s="43" t="s">
        <v>689</v>
      </c>
      <c r="G101" s="43"/>
      <c r="H101" s="43"/>
      <c r="I101" s="43" t="s">
        <v>357</v>
      </c>
      <c r="K101" s="56" t="str">
        <f t="shared" si="1"/>
        <v>Yes</v>
      </c>
      <c r="L101" s="52" t="s">
        <v>358</v>
      </c>
    </row>
    <row r="102" spans="3:12" ht="93.75" customHeight="1" x14ac:dyDescent="0.25">
      <c r="C102" s="57" t="e">
        <f>IF(COUNTIF(#REF!, 'initiative Cross Check'!D102)&gt;0, "Yes", "No")</f>
        <v>#REF!</v>
      </c>
      <c r="D102" s="42" t="s">
        <v>690</v>
      </c>
      <c r="E102" s="45" t="s">
        <v>691</v>
      </c>
      <c r="F102" s="43" t="s">
        <v>692</v>
      </c>
      <c r="G102" s="43" t="s">
        <v>693</v>
      </c>
      <c r="H102" s="43" t="s">
        <v>693</v>
      </c>
      <c r="I102" s="43" t="s">
        <v>358</v>
      </c>
      <c r="K102" s="56" t="str">
        <f t="shared" si="1"/>
        <v>Yes</v>
      </c>
      <c r="L102" s="52" t="s">
        <v>359</v>
      </c>
    </row>
    <row r="103" spans="3:12" ht="93.75" customHeight="1" x14ac:dyDescent="0.25">
      <c r="C103" s="57" t="e">
        <f>IF(COUNTIF(#REF!, 'initiative Cross Check'!D103)&gt;0, "Yes", "No")</f>
        <v>#REF!</v>
      </c>
      <c r="D103" s="42" t="s">
        <v>694</v>
      </c>
      <c r="E103" s="45" t="s">
        <v>691</v>
      </c>
      <c r="F103" s="43" t="s">
        <v>692</v>
      </c>
      <c r="G103" s="43" t="s">
        <v>663</v>
      </c>
      <c r="H103" s="43" t="s">
        <v>663</v>
      </c>
      <c r="I103" s="43" t="s">
        <v>359</v>
      </c>
      <c r="K103" s="56" t="str">
        <f t="shared" si="1"/>
        <v>Yes</v>
      </c>
      <c r="L103" s="52" t="s">
        <v>360</v>
      </c>
    </row>
    <row r="104" spans="3:12" ht="93.75" customHeight="1" x14ac:dyDescent="0.25">
      <c r="C104" s="57" t="e">
        <f>IF(COUNTIF(#REF!, 'initiative Cross Check'!D104)&gt;0, "Yes", "No")</f>
        <v>#REF!</v>
      </c>
      <c r="D104" s="42" t="s">
        <v>695</v>
      </c>
      <c r="E104" s="43" t="s">
        <v>696</v>
      </c>
      <c r="F104" s="43" t="s">
        <v>697</v>
      </c>
      <c r="G104" s="43" t="s">
        <v>693</v>
      </c>
      <c r="H104" s="43" t="s">
        <v>693</v>
      </c>
      <c r="I104" s="43" t="s">
        <v>360</v>
      </c>
      <c r="K104" s="56" t="str">
        <f t="shared" si="1"/>
        <v>Yes</v>
      </c>
      <c r="L104" s="52" t="s">
        <v>362</v>
      </c>
    </row>
    <row r="105" spans="3:12" ht="93.75" customHeight="1" x14ac:dyDescent="0.25">
      <c r="C105" s="57" t="e">
        <f>IF(COUNTIF(#REF!, 'initiative Cross Check'!D105)&gt;0, "Yes", "No")</f>
        <v>#REF!</v>
      </c>
      <c r="D105" s="42" t="s">
        <v>698</v>
      </c>
      <c r="E105" s="43" t="s">
        <v>696</v>
      </c>
      <c r="F105" s="43" t="s">
        <v>697</v>
      </c>
      <c r="G105" s="43" t="s">
        <v>663</v>
      </c>
      <c r="H105" s="43" t="s">
        <v>663</v>
      </c>
      <c r="I105" s="43" t="s">
        <v>362</v>
      </c>
      <c r="K105" s="56" t="str">
        <f t="shared" si="1"/>
        <v>Yes</v>
      </c>
      <c r="L105" s="52" t="s">
        <v>363</v>
      </c>
    </row>
    <row r="106" spans="3:12" ht="93.75" customHeight="1" x14ac:dyDescent="0.25">
      <c r="C106" s="57" t="e">
        <f>IF(COUNTIF(#REF!, 'initiative Cross Check'!D106)&gt;0, "Yes", "No")</f>
        <v>#REF!</v>
      </c>
      <c r="D106" s="42" t="s">
        <v>699</v>
      </c>
      <c r="E106" s="45" t="s">
        <v>700</v>
      </c>
      <c r="F106" s="43" t="s">
        <v>701</v>
      </c>
      <c r="G106" s="43"/>
      <c r="H106" s="43"/>
      <c r="I106" s="43" t="s">
        <v>363</v>
      </c>
      <c r="K106" s="56" t="str">
        <f t="shared" si="1"/>
        <v>Yes</v>
      </c>
      <c r="L106" s="52" t="s">
        <v>365</v>
      </c>
    </row>
    <row r="107" spans="3:12" ht="93.75" customHeight="1" x14ac:dyDescent="0.25">
      <c r="C107" s="57" t="e">
        <f>IF(COUNTIF(#REF!, 'initiative Cross Check'!D107)&gt;0, "Yes", "No")</f>
        <v>#REF!</v>
      </c>
      <c r="D107" s="42" t="s">
        <v>702</v>
      </c>
      <c r="E107" s="43" t="s">
        <v>703</v>
      </c>
      <c r="F107" s="43" t="s">
        <v>704</v>
      </c>
      <c r="G107" s="43"/>
      <c r="H107" s="43"/>
      <c r="I107" s="43" t="s">
        <v>365</v>
      </c>
      <c r="K107" s="56" t="str">
        <f t="shared" si="1"/>
        <v>Yes</v>
      </c>
      <c r="L107" s="54" t="s">
        <v>367</v>
      </c>
    </row>
    <row r="108" spans="3:12" ht="93.75" customHeight="1" x14ac:dyDescent="0.25">
      <c r="C108" s="57" t="e">
        <f>IF(COUNTIF(#REF!, 'initiative Cross Check'!D108)&gt;0, "Yes", "No")</f>
        <v>#REF!</v>
      </c>
      <c r="D108" s="135" t="s">
        <v>705</v>
      </c>
      <c r="E108" s="137" t="s">
        <v>706</v>
      </c>
      <c r="F108" s="127" t="s">
        <v>707</v>
      </c>
      <c r="G108" s="137"/>
      <c r="H108" s="137"/>
      <c r="I108" s="137" t="s">
        <v>367</v>
      </c>
      <c r="K108" s="56" t="str">
        <f t="shared" si="1"/>
        <v>Yes</v>
      </c>
      <c r="L108" s="52" t="s">
        <v>368</v>
      </c>
    </row>
    <row r="109" spans="3:12" ht="93.75" customHeight="1" x14ac:dyDescent="0.25">
      <c r="C109" s="57" t="e">
        <f>IF(COUNTIF(#REF!, 'initiative Cross Check'!D109)&gt;0, "Yes", "No")</f>
        <v>#REF!</v>
      </c>
      <c r="D109" s="136"/>
      <c r="E109" s="138"/>
      <c r="F109" s="128" t="s">
        <v>708</v>
      </c>
      <c r="G109" s="138"/>
      <c r="H109" s="138"/>
      <c r="I109" s="138"/>
      <c r="K109" s="56" t="str">
        <f t="shared" si="1"/>
        <v>Yes</v>
      </c>
      <c r="L109" s="52" t="s">
        <v>369</v>
      </c>
    </row>
    <row r="110" spans="3:12" ht="93.75" customHeight="1" x14ac:dyDescent="0.25">
      <c r="C110" s="57" t="e">
        <f>IF(COUNTIF(#REF!, 'initiative Cross Check'!D110)&gt;0, "Yes", "No")</f>
        <v>#REF!</v>
      </c>
      <c r="D110" s="42" t="s">
        <v>709</v>
      </c>
      <c r="E110" s="43" t="s">
        <v>710</v>
      </c>
      <c r="F110" s="43" t="s">
        <v>711</v>
      </c>
      <c r="G110" s="43"/>
      <c r="H110" s="43"/>
      <c r="I110" s="43" t="s">
        <v>368</v>
      </c>
      <c r="K110" s="56" t="str">
        <f t="shared" si="1"/>
        <v>Yes</v>
      </c>
      <c r="L110" s="52" t="s">
        <v>370</v>
      </c>
    </row>
    <row r="111" spans="3:12" ht="93.75" customHeight="1" x14ac:dyDescent="0.25">
      <c r="C111" s="57" t="e">
        <f>IF(COUNTIF(#REF!, 'initiative Cross Check'!D111)&gt;0, "Yes", "No")</f>
        <v>#REF!</v>
      </c>
      <c r="D111" s="42" t="s">
        <v>712</v>
      </c>
      <c r="E111" s="45" t="s">
        <v>713</v>
      </c>
      <c r="F111" s="43" t="s">
        <v>714</v>
      </c>
      <c r="G111" s="43"/>
      <c r="H111" s="43"/>
      <c r="I111" s="43" t="s">
        <v>369</v>
      </c>
      <c r="K111" s="56" t="str">
        <f t="shared" si="1"/>
        <v>Yes</v>
      </c>
      <c r="L111" s="54" t="s">
        <v>371</v>
      </c>
    </row>
    <row r="112" spans="3:12" ht="93.75" customHeight="1" x14ac:dyDescent="0.25">
      <c r="C112" s="57" t="e">
        <f>IF(COUNTIF(#REF!, 'initiative Cross Check'!D112)&gt;0, "Yes", "No")</f>
        <v>#REF!</v>
      </c>
      <c r="D112" s="42" t="s">
        <v>715</v>
      </c>
      <c r="E112" s="43" t="s">
        <v>716</v>
      </c>
      <c r="F112" s="43" t="s">
        <v>717</v>
      </c>
      <c r="G112" s="43"/>
      <c r="H112" s="43"/>
      <c r="I112" s="43" t="s">
        <v>370</v>
      </c>
      <c r="K112" s="56" t="str">
        <f t="shared" si="1"/>
        <v>Yes</v>
      </c>
      <c r="L112" s="52" t="s">
        <v>373</v>
      </c>
    </row>
    <row r="113" spans="3:12" ht="93.75" customHeight="1" x14ac:dyDescent="0.25">
      <c r="C113" s="57" t="e">
        <f>IF(COUNTIF(#REF!, 'initiative Cross Check'!D113)&gt;0, "Yes", "No")</f>
        <v>#REF!</v>
      </c>
      <c r="D113" s="42" t="s">
        <v>718</v>
      </c>
      <c r="E113" s="43" t="s">
        <v>719</v>
      </c>
      <c r="F113" s="43" t="s">
        <v>720</v>
      </c>
      <c r="G113" s="43"/>
      <c r="H113" s="43"/>
      <c r="I113" s="43" t="s">
        <v>371</v>
      </c>
      <c r="K113" s="56" t="str">
        <f t="shared" si="1"/>
        <v>Yes</v>
      </c>
      <c r="L113" s="52" t="s">
        <v>374</v>
      </c>
    </row>
    <row r="114" spans="3:12" ht="93.75" customHeight="1" x14ac:dyDescent="0.25">
      <c r="C114" s="57" t="e">
        <f>IF(COUNTIF(#REF!, 'initiative Cross Check'!D114)&gt;0, "Yes", "No")</f>
        <v>#REF!</v>
      </c>
      <c r="D114" s="141" t="s">
        <v>721</v>
      </c>
      <c r="E114" s="127" t="s">
        <v>722</v>
      </c>
      <c r="F114" s="137" t="s">
        <v>723</v>
      </c>
      <c r="G114" s="137"/>
      <c r="H114" s="137"/>
      <c r="I114" s="137" t="s">
        <v>373</v>
      </c>
      <c r="K114" s="56" t="str">
        <f t="shared" si="1"/>
        <v>Yes</v>
      </c>
      <c r="L114" s="52" t="s">
        <v>375</v>
      </c>
    </row>
    <row r="115" spans="3:12" ht="93.75" customHeight="1" x14ac:dyDescent="0.25">
      <c r="C115" s="57" t="e">
        <f>IF(COUNTIF(#REF!, 'initiative Cross Check'!D115)&gt;0, "Yes", "No")</f>
        <v>#REF!</v>
      </c>
      <c r="D115" s="142"/>
      <c r="E115" s="128" t="s">
        <v>724</v>
      </c>
      <c r="F115" s="138"/>
      <c r="G115" s="138"/>
      <c r="H115" s="138"/>
      <c r="I115" s="138"/>
      <c r="K115" s="56" t="str">
        <f t="shared" si="1"/>
        <v>Yes</v>
      </c>
      <c r="L115" s="52" t="s">
        <v>376</v>
      </c>
    </row>
    <row r="116" spans="3:12" ht="93.75" customHeight="1" x14ac:dyDescent="0.25">
      <c r="C116" s="57" t="e">
        <f>IF(COUNTIF(#REF!, 'initiative Cross Check'!D116)&gt;0, "Yes", "No")</f>
        <v>#REF!</v>
      </c>
      <c r="D116" s="141" t="s">
        <v>725</v>
      </c>
      <c r="E116" s="137" t="s">
        <v>726</v>
      </c>
      <c r="F116" s="127" t="s">
        <v>727</v>
      </c>
      <c r="G116" s="137"/>
      <c r="H116" s="137"/>
      <c r="I116" s="137" t="s">
        <v>374</v>
      </c>
      <c r="K116" s="56" t="str">
        <f t="shared" si="1"/>
        <v>Yes</v>
      </c>
      <c r="L116" s="52" t="s">
        <v>377</v>
      </c>
    </row>
    <row r="117" spans="3:12" ht="93.75" customHeight="1" x14ac:dyDescent="0.25">
      <c r="C117" s="57" t="e">
        <f>IF(COUNTIF(#REF!, 'initiative Cross Check'!D117)&gt;0, "Yes", "No")</f>
        <v>#REF!</v>
      </c>
      <c r="D117" s="142"/>
      <c r="E117" s="138"/>
      <c r="F117" s="128" t="s">
        <v>728</v>
      </c>
      <c r="G117" s="138"/>
      <c r="H117" s="138"/>
      <c r="I117" s="138"/>
      <c r="K117" s="56" t="str">
        <f t="shared" si="1"/>
        <v>Yes</v>
      </c>
      <c r="L117" s="52" t="s">
        <v>378</v>
      </c>
    </row>
    <row r="118" spans="3:12" ht="93.75" customHeight="1" x14ac:dyDescent="0.25">
      <c r="C118" s="57" t="e">
        <f>IF(COUNTIF(#REF!, 'initiative Cross Check'!D118)&gt;0, "Yes", "No")</f>
        <v>#REF!</v>
      </c>
      <c r="D118" s="42" t="s">
        <v>729</v>
      </c>
      <c r="E118" s="43" t="s">
        <v>730</v>
      </c>
      <c r="F118" s="43" t="s">
        <v>731</v>
      </c>
      <c r="G118" s="43"/>
      <c r="H118" s="43"/>
      <c r="I118" s="43" t="s">
        <v>375</v>
      </c>
      <c r="K118" s="56" t="str">
        <f t="shared" si="1"/>
        <v>Yes</v>
      </c>
      <c r="L118" s="52" t="s">
        <v>379</v>
      </c>
    </row>
    <row r="119" spans="3:12" ht="93.75" customHeight="1" x14ac:dyDescent="0.25">
      <c r="C119" s="57" t="e">
        <f>IF(COUNTIF(#REF!, 'initiative Cross Check'!D119)&gt;0, "Yes", "No")</f>
        <v>#REF!</v>
      </c>
      <c r="D119" s="135" t="s">
        <v>201</v>
      </c>
      <c r="E119" s="137" t="s">
        <v>732</v>
      </c>
      <c r="F119" s="137" t="s">
        <v>733</v>
      </c>
      <c r="G119" s="129" t="s">
        <v>734</v>
      </c>
      <c r="H119" s="139"/>
      <c r="I119" s="137" t="s">
        <v>376</v>
      </c>
      <c r="K119" s="56" t="str">
        <f t="shared" si="1"/>
        <v>Yes</v>
      </c>
      <c r="L119" s="52" t="s">
        <v>380</v>
      </c>
    </row>
    <row r="120" spans="3:12" ht="93.75" customHeight="1" x14ac:dyDescent="0.25">
      <c r="C120" s="57" t="e">
        <f>IF(COUNTIF(#REF!, 'initiative Cross Check'!D120)&gt;0, "Yes", "No")</f>
        <v>#REF!</v>
      </c>
      <c r="D120" s="136"/>
      <c r="E120" s="138"/>
      <c r="F120" s="138"/>
      <c r="G120" s="130" t="s">
        <v>735</v>
      </c>
      <c r="H120" s="140"/>
      <c r="I120" s="138"/>
      <c r="K120" s="56" t="str">
        <f t="shared" si="1"/>
        <v>Yes</v>
      </c>
      <c r="L120" s="52" t="s">
        <v>381</v>
      </c>
    </row>
    <row r="121" spans="3:12" ht="93.75" customHeight="1" x14ac:dyDescent="0.25">
      <c r="C121" s="57" t="e">
        <f>IF(COUNTIF(#REF!, 'initiative Cross Check'!D121)&gt;0, "Yes", "No")</f>
        <v>#REF!</v>
      </c>
      <c r="D121" s="135" t="s">
        <v>213</v>
      </c>
      <c r="E121" s="137" t="s">
        <v>736</v>
      </c>
      <c r="F121" s="137" t="s">
        <v>737</v>
      </c>
      <c r="G121" s="129" t="s">
        <v>734</v>
      </c>
      <c r="H121" s="139"/>
      <c r="I121" s="137" t="s">
        <v>377</v>
      </c>
      <c r="K121" s="56" t="str">
        <f t="shared" si="1"/>
        <v>Yes</v>
      </c>
      <c r="L121" s="52" t="s">
        <v>382</v>
      </c>
    </row>
    <row r="122" spans="3:12" ht="93.75" customHeight="1" x14ac:dyDescent="0.25">
      <c r="C122" s="57" t="e">
        <f>IF(COUNTIF(#REF!, 'initiative Cross Check'!D122)&gt;0, "Yes", "No")</f>
        <v>#REF!</v>
      </c>
      <c r="D122" s="136"/>
      <c r="E122" s="138"/>
      <c r="F122" s="138"/>
      <c r="G122" s="130" t="s">
        <v>735</v>
      </c>
      <c r="H122" s="140"/>
      <c r="I122" s="138"/>
      <c r="K122" s="56" t="str">
        <f t="shared" si="1"/>
        <v>Yes</v>
      </c>
      <c r="L122" s="52" t="s">
        <v>243</v>
      </c>
    </row>
    <row r="123" spans="3:12" ht="93.75" customHeight="1" x14ac:dyDescent="0.25">
      <c r="C123" s="57" t="e">
        <f>IF(COUNTIF(#REF!, 'initiative Cross Check'!D123)&gt;0, "Yes", "No")</f>
        <v>#REF!</v>
      </c>
      <c r="D123" s="42" t="s">
        <v>738</v>
      </c>
      <c r="E123" s="43" t="s">
        <v>739</v>
      </c>
      <c r="F123" s="43" t="s">
        <v>740</v>
      </c>
      <c r="G123" s="44"/>
      <c r="H123" s="44"/>
      <c r="I123" s="43" t="s">
        <v>378</v>
      </c>
      <c r="K123" s="56" t="str">
        <f t="shared" si="1"/>
        <v>Yes</v>
      </c>
      <c r="L123" s="52" t="s">
        <v>244</v>
      </c>
    </row>
    <row r="124" spans="3:12" ht="93.75" customHeight="1" x14ac:dyDescent="0.25">
      <c r="C124" s="57" t="e">
        <f>IF(COUNTIF(#REF!, 'initiative Cross Check'!D124)&gt;0, "Yes", "No")</f>
        <v>#REF!</v>
      </c>
      <c r="D124" s="42" t="s">
        <v>741</v>
      </c>
      <c r="E124" s="43" t="s">
        <v>742</v>
      </c>
      <c r="F124" s="43" t="s">
        <v>743</v>
      </c>
      <c r="G124" s="44" t="s">
        <v>735</v>
      </c>
      <c r="H124" s="44"/>
      <c r="I124" s="43" t="s">
        <v>379</v>
      </c>
      <c r="K124" s="56" t="str">
        <f t="shared" si="1"/>
        <v>Yes</v>
      </c>
      <c r="L124" s="52" t="s">
        <v>245</v>
      </c>
    </row>
    <row r="125" spans="3:12" ht="93.75" customHeight="1" x14ac:dyDescent="0.25">
      <c r="C125" s="57" t="e">
        <f>IF(COUNTIF(#REF!, 'initiative Cross Check'!D125)&gt;0, "Yes", "No")</f>
        <v>#REF!</v>
      </c>
      <c r="D125" s="42" t="s">
        <v>744</v>
      </c>
      <c r="E125" s="43" t="s">
        <v>745</v>
      </c>
      <c r="F125" s="43" t="s">
        <v>746</v>
      </c>
      <c r="G125" s="44" t="s">
        <v>747</v>
      </c>
      <c r="H125" s="44"/>
      <c r="I125" s="43" t="s">
        <v>380</v>
      </c>
      <c r="K125" s="56" t="str">
        <f t="shared" si="1"/>
        <v>Yes</v>
      </c>
      <c r="L125" s="52" t="s">
        <v>246</v>
      </c>
    </row>
    <row r="126" spans="3:12" ht="93.75" customHeight="1" x14ac:dyDescent="0.25">
      <c r="C126" s="57" t="e">
        <f>IF(COUNTIF(#REF!, 'initiative Cross Check'!D126)&gt;0, "Yes", "No")</f>
        <v>#REF!</v>
      </c>
      <c r="D126" s="42" t="s">
        <v>748</v>
      </c>
      <c r="E126" s="43" t="s">
        <v>749</v>
      </c>
      <c r="F126" s="43" t="s">
        <v>750</v>
      </c>
      <c r="G126" s="44" t="s">
        <v>747</v>
      </c>
      <c r="H126" s="44"/>
      <c r="I126" s="43" t="s">
        <v>381</v>
      </c>
      <c r="K126" s="56" t="str">
        <f t="shared" si="1"/>
        <v>Yes</v>
      </c>
      <c r="L126" s="52" t="s">
        <v>247</v>
      </c>
    </row>
    <row r="127" spans="3:12" ht="93.75" customHeight="1" x14ac:dyDescent="0.25">
      <c r="C127" s="57" t="e">
        <f>IF(COUNTIF(#REF!, 'initiative Cross Check'!D127)&gt;0, "Yes", "No")</f>
        <v>#REF!</v>
      </c>
      <c r="D127" s="42" t="s">
        <v>751</v>
      </c>
      <c r="E127" s="43" t="s">
        <v>752</v>
      </c>
      <c r="F127" s="43" t="s">
        <v>753</v>
      </c>
      <c r="G127" s="43"/>
      <c r="H127" s="43"/>
      <c r="I127" s="43" t="s">
        <v>382</v>
      </c>
      <c r="K127" s="56" t="str">
        <f t="shared" si="1"/>
        <v>No</v>
      </c>
      <c r="L127" s="55" t="s">
        <v>754</v>
      </c>
    </row>
    <row r="128" spans="3:12" ht="93.75" customHeight="1" x14ac:dyDescent="0.25">
      <c r="C128" s="57" t="e">
        <f>IF(COUNTIF(#REF!, 'initiative Cross Check'!D128)&gt;0, "Yes", "No")</f>
        <v>#REF!</v>
      </c>
      <c r="D128" s="42" t="s">
        <v>209</v>
      </c>
      <c r="E128" s="43" t="s">
        <v>755</v>
      </c>
      <c r="F128" s="43" t="s">
        <v>756</v>
      </c>
      <c r="G128" s="43"/>
      <c r="H128" s="43"/>
      <c r="I128" s="43" t="s">
        <v>243</v>
      </c>
      <c r="K128" s="56" t="str">
        <f t="shared" si="1"/>
        <v>No</v>
      </c>
      <c r="L128" s="55" t="s">
        <v>757</v>
      </c>
    </row>
    <row r="129" spans="3:12" ht="93.75" customHeight="1" x14ac:dyDescent="0.25">
      <c r="C129" s="57" t="e">
        <f>IF(COUNTIF(#REF!, 'initiative Cross Check'!D129)&gt;0, "Yes", "No")</f>
        <v>#REF!</v>
      </c>
      <c r="D129" s="42" t="s">
        <v>758</v>
      </c>
      <c r="E129" s="43" t="s">
        <v>759</v>
      </c>
      <c r="F129" s="43" t="s">
        <v>760</v>
      </c>
      <c r="G129" s="43"/>
      <c r="H129" s="43"/>
      <c r="I129" s="43" t="s">
        <v>244</v>
      </c>
      <c r="K129" s="56" t="str">
        <f t="shared" si="1"/>
        <v>No</v>
      </c>
      <c r="L129" s="55" t="s">
        <v>761</v>
      </c>
    </row>
    <row r="130" spans="3:12" ht="93.75" customHeight="1" x14ac:dyDescent="0.25">
      <c r="C130" s="57" t="e">
        <f>IF(COUNTIF(#REF!, 'initiative Cross Check'!D130)&gt;0, "Yes", "No")</f>
        <v>#REF!</v>
      </c>
      <c r="D130" s="42" t="s">
        <v>762</v>
      </c>
      <c r="E130" s="43" t="s">
        <v>763</v>
      </c>
      <c r="F130" s="43" t="s">
        <v>764</v>
      </c>
      <c r="G130" s="43"/>
      <c r="H130" s="43"/>
      <c r="I130" s="43" t="s">
        <v>245</v>
      </c>
    </row>
    <row r="131" spans="3:12" ht="93.75" customHeight="1" x14ac:dyDescent="0.25">
      <c r="C131" s="57" t="e">
        <f>IF(COUNTIF(#REF!, 'initiative Cross Check'!D131)&gt;0, "Yes", "No")</f>
        <v>#REF!</v>
      </c>
      <c r="D131" s="42" t="s">
        <v>765</v>
      </c>
      <c r="E131" s="43" t="s">
        <v>766</v>
      </c>
      <c r="F131" s="43" t="s">
        <v>767</v>
      </c>
      <c r="G131" s="43"/>
      <c r="H131" s="43"/>
      <c r="I131" s="43" t="s">
        <v>246</v>
      </c>
    </row>
    <row r="132" spans="3:12" ht="93.75" customHeight="1" x14ac:dyDescent="0.25">
      <c r="C132" s="57" t="e">
        <f>IF(COUNTIF(#REF!, 'initiative Cross Check'!D132)&gt;0, "Yes", "No")</f>
        <v>#REF!</v>
      </c>
      <c r="D132" s="42" t="s">
        <v>768</v>
      </c>
      <c r="E132" s="43" t="s">
        <v>769</v>
      </c>
      <c r="F132" s="43" t="s">
        <v>770</v>
      </c>
      <c r="G132" s="43"/>
      <c r="H132" s="43"/>
      <c r="I132" s="43" t="s">
        <v>247</v>
      </c>
    </row>
  </sheetData>
  <mergeCells count="30">
    <mergeCell ref="D108:D109"/>
    <mergeCell ref="E108:E109"/>
    <mergeCell ref="G108:G109"/>
    <mergeCell ref="H108:H109"/>
    <mergeCell ref="I108:I109"/>
    <mergeCell ref="D53:D54"/>
    <mergeCell ref="E53:E54"/>
    <mergeCell ref="G53:G54"/>
    <mergeCell ref="H53:H54"/>
    <mergeCell ref="I53:I54"/>
    <mergeCell ref="D116:D117"/>
    <mergeCell ref="E116:E117"/>
    <mergeCell ref="G116:G117"/>
    <mergeCell ref="H116:H117"/>
    <mergeCell ref="I116:I117"/>
    <mergeCell ref="D114:D115"/>
    <mergeCell ref="F114:F115"/>
    <mergeCell ref="G114:G115"/>
    <mergeCell ref="H114:H115"/>
    <mergeCell ref="I114:I115"/>
    <mergeCell ref="D121:D122"/>
    <mergeCell ref="E121:E122"/>
    <mergeCell ref="F121:F122"/>
    <mergeCell ref="H121:H122"/>
    <mergeCell ref="I121:I122"/>
    <mergeCell ref="D119:D120"/>
    <mergeCell ref="E119:E120"/>
    <mergeCell ref="F119:F120"/>
    <mergeCell ref="H119:H120"/>
    <mergeCell ref="I119:I120"/>
  </mergeCells>
  <pageMargins left="0.7" right="0.7" top="0.75" bottom="0.75" header="0.3" footer="0.3"/>
  <pageSetup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4DAEF-660F-4D7A-A361-C89FDF3006B7}">
  <sheetPr filterMode="1">
    <tabColor rgb="FF00B050"/>
  </sheetPr>
  <dimension ref="A1:H133"/>
  <sheetViews>
    <sheetView zoomScaleNormal="100" workbookViewId="0">
      <pane xSplit="3" ySplit="2" topLeftCell="D14" activePane="bottomRight" state="frozen"/>
      <selection pane="topRight" activeCell="C1" sqref="C1"/>
      <selection pane="bottomLeft" activeCell="A2" sqref="A2"/>
      <selection pane="bottomRight" activeCell="D14" sqref="D14"/>
    </sheetView>
  </sheetViews>
  <sheetFormatPr defaultColWidth="8.85546875" defaultRowHeight="14.25" x14ac:dyDescent="0.2"/>
  <cols>
    <col min="1" max="1" width="10.7109375" style="1" customWidth="1"/>
    <col min="2" max="3" width="18.85546875" style="1" customWidth="1"/>
    <col min="4" max="6" width="20.7109375" style="2" customWidth="1"/>
    <col min="7" max="8" width="20.7109375" style="3" customWidth="1"/>
    <col min="9" max="16384" width="8.85546875" style="2"/>
  </cols>
  <sheetData>
    <row r="1" spans="1:8" x14ac:dyDescent="0.2">
      <c r="A1" s="1" t="s">
        <v>389</v>
      </c>
      <c r="B1" s="1" t="s">
        <v>389</v>
      </c>
      <c r="C1" s="1" t="s">
        <v>389</v>
      </c>
      <c r="D1" s="2" t="s">
        <v>389</v>
      </c>
      <c r="E1" s="2" t="s">
        <v>389</v>
      </c>
      <c r="F1" s="2" t="s">
        <v>389</v>
      </c>
      <c r="G1" s="3" t="s">
        <v>389</v>
      </c>
      <c r="H1" s="3" t="s">
        <v>389</v>
      </c>
    </row>
    <row r="2" spans="1:8" ht="72" x14ac:dyDescent="0.2">
      <c r="A2" s="4" t="s">
        <v>771</v>
      </c>
      <c r="B2" s="23" t="s">
        <v>228</v>
      </c>
      <c r="C2" s="23" t="s">
        <v>229</v>
      </c>
      <c r="D2" s="24" t="s">
        <v>772</v>
      </c>
      <c r="E2" s="24" t="s">
        <v>773</v>
      </c>
      <c r="F2" s="25" t="s">
        <v>774</v>
      </c>
      <c r="G2" s="24" t="s">
        <v>775</v>
      </c>
      <c r="H2" s="24" t="s">
        <v>776</v>
      </c>
    </row>
    <row r="3" spans="1:8" customFormat="1" ht="96" hidden="1" x14ac:dyDescent="0.25">
      <c r="A3" s="5" t="s">
        <v>157</v>
      </c>
      <c r="B3" s="5" t="s">
        <v>235</v>
      </c>
      <c r="C3" s="5" t="s">
        <v>236</v>
      </c>
      <c r="D3" s="17" t="s">
        <v>25</v>
      </c>
      <c r="E3" s="17" t="s">
        <v>25</v>
      </c>
      <c r="F3" s="17" t="s">
        <v>25</v>
      </c>
      <c r="G3" s="17" t="s">
        <v>25</v>
      </c>
      <c r="H3" s="17" t="s">
        <v>25</v>
      </c>
    </row>
    <row r="4" spans="1:8" customFormat="1" ht="60" hidden="1" x14ac:dyDescent="0.25">
      <c r="A4" s="5" t="s">
        <v>415</v>
      </c>
      <c r="B4" s="5" t="s">
        <v>235</v>
      </c>
      <c r="C4" s="5" t="s">
        <v>237</v>
      </c>
      <c r="D4" s="6" t="s">
        <v>25</v>
      </c>
      <c r="E4" s="6" t="s">
        <v>25</v>
      </c>
      <c r="F4" s="6" t="s">
        <v>25</v>
      </c>
      <c r="G4" s="6" t="s">
        <v>25</v>
      </c>
      <c r="H4" s="6" t="s">
        <v>25</v>
      </c>
    </row>
    <row r="5" spans="1:8" customFormat="1" ht="72" hidden="1" x14ac:dyDescent="0.25">
      <c r="A5" s="5" t="s">
        <v>153</v>
      </c>
      <c r="B5" s="5" t="s">
        <v>235</v>
      </c>
      <c r="C5" s="5" t="s">
        <v>238</v>
      </c>
      <c r="D5" s="6" t="s">
        <v>25</v>
      </c>
      <c r="E5" s="6" t="s">
        <v>25</v>
      </c>
      <c r="F5" s="6" t="s">
        <v>25</v>
      </c>
      <c r="G5" s="6" t="s">
        <v>25</v>
      </c>
      <c r="H5" s="6" t="s">
        <v>25</v>
      </c>
    </row>
    <row r="6" spans="1:8" customFormat="1" ht="60" hidden="1" x14ac:dyDescent="0.25">
      <c r="A6" s="5" t="s">
        <v>163</v>
      </c>
      <c r="B6" s="5" t="s">
        <v>235</v>
      </c>
      <c r="C6" s="5" t="s">
        <v>239</v>
      </c>
      <c r="D6" s="6" t="s">
        <v>25</v>
      </c>
      <c r="E6" s="6" t="s">
        <v>25</v>
      </c>
      <c r="F6" s="6" t="s">
        <v>25</v>
      </c>
      <c r="G6" s="6" t="s">
        <v>25</v>
      </c>
      <c r="H6" s="6" t="s">
        <v>25</v>
      </c>
    </row>
    <row r="7" spans="1:8" customFormat="1" ht="84" hidden="1" x14ac:dyDescent="0.25">
      <c r="A7" s="5" t="s">
        <v>145</v>
      </c>
      <c r="B7" s="5" t="s">
        <v>235</v>
      </c>
      <c r="C7" s="5" t="s">
        <v>240</v>
      </c>
      <c r="D7" s="6" t="s">
        <v>25</v>
      </c>
      <c r="E7" s="6" t="s">
        <v>25</v>
      </c>
      <c r="F7" s="6" t="s">
        <v>25</v>
      </c>
      <c r="G7" s="6" t="s">
        <v>25</v>
      </c>
      <c r="H7" s="6" t="s">
        <v>25</v>
      </c>
    </row>
    <row r="8" spans="1:8" customFormat="1" ht="60" hidden="1" x14ac:dyDescent="0.25">
      <c r="A8" s="5" t="s">
        <v>424</v>
      </c>
      <c r="B8" s="5" t="s">
        <v>235</v>
      </c>
      <c r="C8" s="5" t="s">
        <v>241</v>
      </c>
      <c r="D8" s="6" t="s">
        <v>25</v>
      </c>
      <c r="E8" s="6" t="s">
        <v>25</v>
      </c>
      <c r="F8" s="6" t="s">
        <v>25</v>
      </c>
      <c r="G8" s="6" t="s">
        <v>25</v>
      </c>
      <c r="H8" s="6" t="s">
        <v>25</v>
      </c>
    </row>
    <row r="9" spans="1:8" customFormat="1" ht="48" hidden="1" x14ac:dyDescent="0.25">
      <c r="A9" s="5" t="s">
        <v>209</v>
      </c>
      <c r="B9" s="5" t="s">
        <v>242</v>
      </c>
      <c r="C9" s="5" t="s">
        <v>243</v>
      </c>
      <c r="D9" s="6" t="s">
        <v>25</v>
      </c>
      <c r="E9" s="6" t="s">
        <v>25</v>
      </c>
      <c r="F9" s="6" t="s">
        <v>25</v>
      </c>
      <c r="G9" s="6" t="s">
        <v>25</v>
      </c>
      <c r="H9" s="6" t="s">
        <v>25</v>
      </c>
    </row>
    <row r="10" spans="1:8" customFormat="1" ht="48" hidden="1" x14ac:dyDescent="0.25">
      <c r="A10" s="5" t="s">
        <v>758</v>
      </c>
      <c r="B10" s="5" t="s">
        <v>242</v>
      </c>
      <c r="C10" s="5" t="s">
        <v>244</v>
      </c>
      <c r="D10" s="6" t="s">
        <v>25</v>
      </c>
      <c r="E10" s="6" t="s">
        <v>25</v>
      </c>
      <c r="F10" s="6" t="s">
        <v>25</v>
      </c>
      <c r="G10" s="6" t="s">
        <v>25</v>
      </c>
      <c r="H10" s="6" t="s">
        <v>25</v>
      </c>
    </row>
    <row r="11" spans="1:8" customFormat="1" ht="48" hidden="1" x14ac:dyDescent="0.25">
      <c r="A11" s="5" t="s">
        <v>762</v>
      </c>
      <c r="B11" s="5" t="s">
        <v>242</v>
      </c>
      <c r="C11" s="5" t="s">
        <v>245</v>
      </c>
      <c r="D11" s="6" t="s">
        <v>25</v>
      </c>
      <c r="E11" s="6" t="s">
        <v>25</v>
      </c>
      <c r="F11" s="6" t="s">
        <v>25</v>
      </c>
      <c r="G11" s="6" t="s">
        <v>25</v>
      </c>
      <c r="H11" s="6" t="s">
        <v>25</v>
      </c>
    </row>
    <row r="12" spans="1:8" customFormat="1" ht="48" hidden="1" x14ac:dyDescent="0.25">
      <c r="A12" s="5" t="s">
        <v>765</v>
      </c>
      <c r="B12" s="5" t="s">
        <v>242</v>
      </c>
      <c r="C12" s="5" t="s">
        <v>246</v>
      </c>
      <c r="D12" s="6" t="s">
        <v>25</v>
      </c>
      <c r="E12" s="6" t="s">
        <v>25</v>
      </c>
      <c r="F12" s="6" t="s">
        <v>25</v>
      </c>
      <c r="G12" s="6" t="s">
        <v>25</v>
      </c>
      <c r="H12" s="6" t="s">
        <v>25</v>
      </c>
    </row>
    <row r="13" spans="1:8" customFormat="1" ht="48" hidden="1" x14ac:dyDescent="0.25">
      <c r="A13" s="5" t="s">
        <v>768</v>
      </c>
      <c r="B13" s="5" t="s">
        <v>242</v>
      </c>
      <c r="C13" s="5" t="s">
        <v>247</v>
      </c>
      <c r="D13" s="18" t="s">
        <v>25</v>
      </c>
      <c r="E13" s="18" t="s">
        <v>25</v>
      </c>
      <c r="F13" s="18" t="s">
        <v>25</v>
      </c>
      <c r="G13" s="18" t="s">
        <v>25</v>
      </c>
      <c r="H13" s="18" t="s">
        <v>25</v>
      </c>
    </row>
    <row r="14" spans="1:8" customFormat="1" ht="60" x14ac:dyDescent="0.25">
      <c r="A14" s="5" t="s">
        <v>171</v>
      </c>
      <c r="B14" s="29" t="s">
        <v>248</v>
      </c>
      <c r="C14" s="29" t="s">
        <v>249</v>
      </c>
      <c r="D14" s="26">
        <v>0</v>
      </c>
      <c r="E14" s="26">
        <v>0</v>
      </c>
      <c r="F14" s="26">
        <v>0</v>
      </c>
      <c r="G14" s="26" t="s">
        <v>25</v>
      </c>
      <c r="H14" s="26">
        <v>0</v>
      </c>
    </row>
    <row r="15" spans="1:8" customFormat="1" ht="72" x14ac:dyDescent="0.25">
      <c r="A15" s="5" t="s">
        <v>113</v>
      </c>
      <c r="B15" s="29" t="s">
        <v>248</v>
      </c>
      <c r="C15" s="29" t="s">
        <v>250</v>
      </c>
      <c r="D15" s="26">
        <v>0</v>
      </c>
      <c r="E15" s="26">
        <v>0</v>
      </c>
      <c r="F15" s="26">
        <v>0</v>
      </c>
      <c r="G15" s="26" t="s">
        <v>25</v>
      </c>
      <c r="H15" s="26">
        <v>0</v>
      </c>
    </row>
    <row r="16" spans="1:8" customFormat="1" ht="48" x14ac:dyDescent="0.25">
      <c r="A16" s="5" t="s">
        <v>176</v>
      </c>
      <c r="B16" s="29" t="s">
        <v>248</v>
      </c>
      <c r="C16" s="29" t="s">
        <v>251</v>
      </c>
      <c r="D16" s="26">
        <v>0</v>
      </c>
      <c r="E16" s="26">
        <v>0</v>
      </c>
      <c r="F16" s="26">
        <v>0</v>
      </c>
      <c r="G16" s="26" t="s">
        <v>25</v>
      </c>
      <c r="H16" s="26">
        <v>0</v>
      </c>
    </row>
    <row r="17" spans="1:8" customFormat="1" ht="48" hidden="1" x14ac:dyDescent="0.25">
      <c r="A17" s="5" t="s">
        <v>432</v>
      </c>
      <c r="B17" s="5" t="s">
        <v>248</v>
      </c>
      <c r="C17" s="5" t="s">
        <v>252</v>
      </c>
      <c r="D17" s="17" t="s">
        <v>25</v>
      </c>
      <c r="E17" s="17" t="s">
        <v>25</v>
      </c>
      <c r="F17" s="17" t="s">
        <v>25</v>
      </c>
      <c r="G17" s="17" t="s">
        <v>25</v>
      </c>
      <c r="H17" s="17" t="s">
        <v>25</v>
      </c>
    </row>
    <row r="18" spans="1:8" customFormat="1" ht="48" hidden="1" x14ac:dyDescent="0.25">
      <c r="A18" s="7" t="s">
        <v>432</v>
      </c>
      <c r="B18" s="7" t="s">
        <v>248</v>
      </c>
      <c r="C18" s="5" t="s">
        <v>252</v>
      </c>
      <c r="D18" s="6" t="s">
        <v>25</v>
      </c>
      <c r="E18" s="6" t="s">
        <v>25</v>
      </c>
      <c r="F18" s="6" t="s">
        <v>25</v>
      </c>
      <c r="G18" s="6" t="s">
        <v>25</v>
      </c>
      <c r="H18" s="6" t="s">
        <v>25</v>
      </c>
    </row>
    <row r="19" spans="1:8" customFormat="1" ht="60" hidden="1" x14ac:dyDescent="0.25">
      <c r="A19" s="5" t="s">
        <v>435</v>
      </c>
      <c r="B19" s="5" t="s">
        <v>248</v>
      </c>
      <c r="C19" s="5" t="s">
        <v>253</v>
      </c>
      <c r="D19" s="18" t="s">
        <v>25</v>
      </c>
      <c r="E19" s="18" t="s">
        <v>25</v>
      </c>
      <c r="F19" s="18" t="s">
        <v>25</v>
      </c>
      <c r="G19" s="18" t="s">
        <v>25</v>
      </c>
      <c r="H19" s="18" t="s">
        <v>25</v>
      </c>
    </row>
    <row r="20" spans="1:8" customFormat="1" ht="60" x14ac:dyDescent="0.25">
      <c r="A20" s="7" t="s">
        <v>122</v>
      </c>
      <c r="B20" s="30" t="s">
        <v>248</v>
      </c>
      <c r="C20" s="29" t="s">
        <v>254</v>
      </c>
      <c r="D20" s="26">
        <v>0</v>
      </c>
      <c r="E20" s="26">
        <v>0</v>
      </c>
      <c r="F20" s="26">
        <v>0</v>
      </c>
      <c r="G20" s="26" t="s">
        <v>25</v>
      </c>
      <c r="H20" s="26">
        <v>0</v>
      </c>
    </row>
    <row r="21" spans="1:8" customFormat="1" ht="102" hidden="1" x14ac:dyDescent="0.25">
      <c r="A21" s="5" t="s">
        <v>439</v>
      </c>
      <c r="B21" s="5" t="s">
        <v>248</v>
      </c>
      <c r="C21" s="5" t="s">
        <v>255</v>
      </c>
      <c r="D21" s="17" t="s">
        <v>25</v>
      </c>
      <c r="E21" s="17" t="s">
        <v>25</v>
      </c>
      <c r="F21" s="17" t="s">
        <v>25</v>
      </c>
      <c r="G21" s="17" t="s">
        <v>25</v>
      </c>
      <c r="H21" s="17" t="s">
        <v>390</v>
      </c>
    </row>
    <row r="22" spans="1:8" customFormat="1" ht="89.25" hidden="1" x14ac:dyDescent="0.25">
      <c r="A22" s="5" t="s">
        <v>444</v>
      </c>
      <c r="B22" s="5" t="s">
        <v>248</v>
      </c>
      <c r="C22" s="5" t="s">
        <v>257</v>
      </c>
      <c r="D22" s="6" t="s">
        <v>25</v>
      </c>
      <c r="E22" s="6" t="s">
        <v>25</v>
      </c>
      <c r="F22" s="6" t="s">
        <v>25</v>
      </c>
      <c r="G22" s="6" t="s">
        <v>25</v>
      </c>
      <c r="H22" s="6" t="s">
        <v>392</v>
      </c>
    </row>
    <row r="23" spans="1:8" customFormat="1" ht="89.25" hidden="1" x14ac:dyDescent="0.25">
      <c r="A23" s="5" t="s">
        <v>447</v>
      </c>
      <c r="B23" s="5" t="s">
        <v>248</v>
      </c>
      <c r="C23" s="5" t="s">
        <v>258</v>
      </c>
      <c r="D23" s="6" t="s">
        <v>25</v>
      </c>
      <c r="E23" s="6" t="s">
        <v>25</v>
      </c>
      <c r="F23" s="6" t="s">
        <v>25</v>
      </c>
      <c r="G23" s="6" t="s">
        <v>25</v>
      </c>
      <c r="H23" s="6" t="s">
        <v>392</v>
      </c>
    </row>
    <row r="24" spans="1:8" customFormat="1" ht="89.25" hidden="1" x14ac:dyDescent="0.25">
      <c r="A24" s="5" t="s">
        <v>450</v>
      </c>
      <c r="B24" s="5" t="s">
        <v>248</v>
      </c>
      <c r="C24" s="5" t="s">
        <v>259</v>
      </c>
      <c r="D24" s="6" t="s">
        <v>25</v>
      </c>
      <c r="E24" s="6" t="s">
        <v>25</v>
      </c>
      <c r="F24" s="6" t="s">
        <v>25</v>
      </c>
      <c r="G24" s="6" t="s">
        <v>25</v>
      </c>
      <c r="H24" s="6" t="s">
        <v>392</v>
      </c>
    </row>
    <row r="25" spans="1:8" customFormat="1" ht="89.25" hidden="1" x14ac:dyDescent="0.25">
      <c r="A25" s="5" t="s">
        <v>452</v>
      </c>
      <c r="B25" s="5" t="s">
        <v>248</v>
      </c>
      <c r="C25" s="5" t="s">
        <v>260</v>
      </c>
      <c r="D25" s="6" t="s">
        <v>25</v>
      </c>
      <c r="E25" s="6" t="s">
        <v>25</v>
      </c>
      <c r="F25" s="6" t="s">
        <v>25</v>
      </c>
      <c r="G25" s="6" t="s">
        <v>25</v>
      </c>
      <c r="H25" s="6" t="s">
        <v>392</v>
      </c>
    </row>
    <row r="26" spans="1:8" customFormat="1" ht="89.25" hidden="1" x14ac:dyDescent="0.25">
      <c r="A26" s="5" t="s">
        <v>455</v>
      </c>
      <c r="B26" s="5" t="s">
        <v>248</v>
      </c>
      <c r="C26" s="5" t="s">
        <v>261</v>
      </c>
      <c r="D26" s="6" t="s">
        <v>25</v>
      </c>
      <c r="E26" s="6" t="s">
        <v>25</v>
      </c>
      <c r="F26" s="6" t="s">
        <v>25</v>
      </c>
      <c r="G26" s="6" t="s">
        <v>25</v>
      </c>
      <c r="H26" s="6" t="s">
        <v>392</v>
      </c>
    </row>
    <row r="27" spans="1:8" customFormat="1" ht="89.25" hidden="1" x14ac:dyDescent="0.25">
      <c r="A27" s="5" t="s">
        <v>458</v>
      </c>
      <c r="B27" s="5" t="s">
        <v>248</v>
      </c>
      <c r="C27" s="5" t="s">
        <v>262</v>
      </c>
      <c r="D27" s="18" t="s">
        <v>25</v>
      </c>
      <c r="E27" s="18" t="s">
        <v>25</v>
      </c>
      <c r="F27" s="18" t="s">
        <v>25</v>
      </c>
      <c r="G27" s="18" t="s">
        <v>25</v>
      </c>
      <c r="H27" s="18" t="s">
        <v>392</v>
      </c>
    </row>
    <row r="28" spans="1:8" customFormat="1" ht="48" x14ac:dyDescent="0.25">
      <c r="A28" s="5" t="s">
        <v>129</v>
      </c>
      <c r="B28" s="29" t="s">
        <v>248</v>
      </c>
      <c r="C28" s="29" t="s">
        <v>263</v>
      </c>
      <c r="D28" s="26">
        <v>0</v>
      </c>
      <c r="E28" s="26">
        <v>0</v>
      </c>
      <c r="F28" s="26">
        <v>0</v>
      </c>
      <c r="G28" s="26" t="s">
        <v>25</v>
      </c>
      <c r="H28" s="26">
        <v>0</v>
      </c>
    </row>
    <row r="29" spans="1:8" customFormat="1" ht="60" x14ac:dyDescent="0.25">
      <c r="A29" s="5" t="s">
        <v>464</v>
      </c>
      <c r="B29" s="29" t="s">
        <v>248</v>
      </c>
      <c r="C29" s="29" t="s">
        <v>264</v>
      </c>
      <c r="D29" s="26">
        <v>0</v>
      </c>
      <c r="E29" s="26" t="s">
        <v>25</v>
      </c>
      <c r="F29" s="26">
        <v>0</v>
      </c>
      <c r="G29" s="26">
        <v>0</v>
      </c>
      <c r="H29" s="26">
        <v>0</v>
      </c>
    </row>
    <row r="30" spans="1:8" customFormat="1" ht="60" x14ac:dyDescent="0.25">
      <c r="A30" s="5" t="s">
        <v>134</v>
      </c>
      <c r="B30" s="29" t="s">
        <v>248</v>
      </c>
      <c r="C30" s="29" t="s">
        <v>265</v>
      </c>
      <c r="D30" s="26">
        <v>0</v>
      </c>
      <c r="E30" s="26">
        <v>0</v>
      </c>
      <c r="F30" s="26">
        <v>0</v>
      </c>
      <c r="G30" s="26" t="s">
        <v>25</v>
      </c>
      <c r="H30" s="26">
        <v>0</v>
      </c>
    </row>
    <row r="31" spans="1:8" customFormat="1" ht="36" hidden="1" x14ac:dyDescent="0.25">
      <c r="A31" s="5" t="s">
        <v>470</v>
      </c>
      <c r="B31" s="5" t="s">
        <v>248</v>
      </c>
      <c r="C31" s="5" t="s">
        <v>266</v>
      </c>
      <c r="D31" s="17" t="s">
        <v>25</v>
      </c>
      <c r="E31" s="17" t="s">
        <v>25</v>
      </c>
      <c r="F31" s="17" t="s">
        <v>25</v>
      </c>
      <c r="G31" s="17" t="s">
        <v>25</v>
      </c>
      <c r="H31" s="17" t="s">
        <v>25</v>
      </c>
    </row>
    <row r="32" spans="1:8" customFormat="1" ht="48" hidden="1" x14ac:dyDescent="0.25">
      <c r="A32" s="5" t="s">
        <v>474</v>
      </c>
      <c r="B32" s="5" t="s">
        <v>248</v>
      </c>
      <c r="C32" s="5" t="s">
        <v>267</v>
      </c>
      <c r="D32" s="6" t="s">
        <v>25</v>
      </c>
      <c r="E32" s="6" t="s">
        <v>25</v>
      </c>
      <c r="F32" s="6" t="s">
        <v>25</v>
      </c>
      <c r="G32" s="6" t="s">
        <v>25</v>
      </c>
      <c r="H32" s="6" t="s">
        <v>25</v>
      </c>
    </row>
    <row r="33" spans="1:8" customFormat="1" ht="89.25" hidden="1" x14ac:dyDescent="0.25">
      <c r="A33" s="5" t="s">
        <v>478</v>
      </c>
      <c r="B33" s="5" t="s">
        <v>268</v>
      </c>
      <c r="C33" s="5" t="s">
        <v>269</v>
      </c>
      <c r="D33" s="6" t="s">
        <v>25</v>
      </c>
      <c r="E33" s="6" t="s">
        <v>25</v>
      </c>
      <c r="F33" s="6" t="s">
        <v>25</v>
      </c>
      <c r="G33" s="9" t="s">
        <v>25</v>
      </c>
      <c r="H33" s="9" t="s">
        <v>392</v>
      </c>
    </row>
    <row r="34" spans="1:8" customFormat="1" ht="89.25" hidden="1" x14ac:dyDescent="0.25">
      <c r="A34" s="5" t="s">
        <v>522</v>
      </c>
      <c r="B34" s="5" t="s">
        <v>268</v>
      </c>
      <c r="C34" s="5" t="s">
        <v>270</v>
      </c>
      <c r="D34" s="18" t="s">
        <v>25</v>
      </c>
      <c r="E34" s="18" t="s">
        <v>25</v>
      </c>
      <c r="F34" s="18" t="s">
        <v>25</v>
      </c>
      <c r="G34" s="19" t="s">
        <v>25</v>
      </c>
      <c r="H34" s="19" t="s">
        <v>392</v>
      </c>
    </row>
    <row r="35" spans="1:8" customFormat="1" ht="72" x14ac:dyDescent="0.25">
      <c r="A35" s="10" t="s">
        <v>15</v>
      </c>
      <c r="B35" s="29" t="s">
        <v>268</v>
      </c>
      <c r="C35" s="29" t="s">
        <v>271</v>
      </c>
      <c r="D35" s="26" t="s">
        <v>25</v>
      </c>
      <c r="E35" s="26" t="s">
        <v>25</v>
      </c>
      <c r="F35" s="26">
        <v>726</v>
      </c>
      <c r="G35" s="27">
        <v>18291</v>
      </c>
      <c r="H35" s="27">
        <v>2675</v>
      </c>
    </row>
    <row r="36" spans="1:8" customFormat="1" ht="72" x14ac:dyDescent="0.25">
      <c r="A36" s="10" t="s">
        <v>15</v>
      </c>
      <c r="B36" s="29" t="s">
        <v>268</v>
      </c>
      <c r="C36" s="29" t="s">
        <v>271</v>
      </c>
      <c r="D36" s="26" t="s">
        <v>25</v>
      </c>
      <c r="E36" s="26" t="s">
        <v>25</v>
      </c>
      <c r="F36" s="26">
        <v>325</v>
      </c>
      <c r="G36" s="27">
        <v>7850</v>
      </c>
      <c r="H36" s="27">
        <v>1199</v>
      </c>
    </row>
    <row r="37" spans="1:8" customFormat="1" ht="96" hidden="1" x14ac:dyDescent="0.25">
      <c r="A37" s="10" t="s">
        <v>530</v>
      </c>
      <c r="B37" s="10" t="s">
        <v>268</v>
      </c>
      <c r="C37" s="5" t="s">
        <v>275</v>
      </c>
      <c r="D37" s="17" t="s">
        <v>25</v>
      </c>
      <c r="E37" s="17" t="s">
        <v>25</v>
      </c>
      <c r="F37" s="17" t="s">
        <v>25</v>
      </c>
      <c r="G37" s="21" t="s">
        <v>25</v>
      </c>
      <c r="H37" s="21" t="s">
        <v>25</v>
      </c>
    </row>
    <row r="38" spans="1:8" ht="108" hidden="1" x14ac:dyDescent="0.2">
      <c r="A38" s="7" t="s">
        <v>48</v>
      </c>
      <c r="B38" s="7" t="s">
        <v>268</v>
      </c>
      <c r="C38" s="5" t="s">
        <v>276</v>
      </c>
      <c r="D38" s="6" t="s">
        <v>25</v>
      </c>
      <c r="E38" s="6" t="s">
        <v>25</v>
      </c>
      <c r="F38" s="6" t="s">
        <v>25</v>
      </c>
      <c r="G38" s="9" t="s">
        <v>25</v>
      </c>
      <c r="H38" s="9" t="s">
        <v>25</v>
      </c>
    </row>
    <row r="39" spans="1:8" ht="102" hidden="1" x14ac:dyDescent="0.2">
      <c r="A39" s="5" t="s">
        <v>533</v>
      </c>
      <c r="B39" s="5" t="s">
        <v>268</v>
      </c>
      <c r="C39" s="5" t="s">
        <v>277</v>
      </c>
      <c r="D39" s="6" t="s">
        <v>25</v>
      </c>
      <c r="E39" s="6" t="s">
        <v>25</v>
      </c>
      <c r="F39" s="6" t="s">
        <v>25</v>
      </c>
      <c r="G39" s="9" t="s">
        <v>25</v>
      </c>
      <c r="H39" s="6" t="s">
        <v>390</v>
      </c>
    </row>
    <row r="40" spans="1:8" ht="102" hidden="1" x14ac:dyDescent="0.2">
      <c r="A40" s="5" t="s">
        <v>537</v>
      </c>
      <c r="B40" s="5" t="s">
        <v>268</v>
      </c>
      <c r="C40" s="5" t="s">
        <v>278</v>
      </c>
      <c r="D40" s="6" t="s">
        <v>25</v>
      </c>
      <c r="E40" s="6" t="s">
        <v>25</v>
      </c>
      <c r="F40" s="6" t="s">
        <v>25</v>
      </c>
      <c r="G40" s="9" t="s">
        <v>25</v>
      </c>
      <c r="H40" s="6" t="s">
        <v>390</v>
      </c>
    </row>
    <row r="41" spans="1:8" customFormat="1" ht="102" hidden="1" x14ac:dyDescent="0.25">
      <c r="A41" s="5" t="s">
        <v>540</v>
      </c>
      <c r="B41" s="5" t="s">
        <v>268</v>
      </c>
      <c r="C41" s="5" t="s">
        <v>279</v>
      </c>
      <c r="D41" s="6" t="s">
        <v>25</v>
      </c>
      <c r="E41" s="6" t="s">
        <v>25</v>
      </c>
      <c r="F41" s="6" t="s">
        <v>25</v>
      </c>
      <c r="G41" s="9" t="s">
        <v>25</v>
      </c>
      <c r="H41" s="6" t="s">
        <v>390</v>
      </c>
    </row>
    <row r="42" spans="1:8" customFormat="1" ht="89.25" hidden="1" x14ac:dyDescent="0.25">
      <c r="A42" s="5" t="s">
        <v>543</v>
      </c>
      <c r="B42" s="5" t="s">
        <v>268</v>
      </c>
      <c r="C42" s="5" t="s">
        <v>280</v>
      </c>
      <c r="D42" s="6" t="s">
        <v>25</v>
      </c>
      <c r="E42" s="6" t="s">
        <v>25</v>
      </c>
      <c r="F42" s="6" t="s">
        <v>25</v>
      </c>
      <c r="G42" s="9" t="s">
        <v>25</v>
      </c>
      <c r="H42" s="9" t="s">
        <v>392</v>
      </c>
    </row>
    <row r="43" spans="1:8" customFormat="1" ht="89.25" hidden="1" x14ac:dyDescent="0.25">
      <c r="A43" s="5" t="s">
        <v>546</v>
      </c>
      <c r="B43" s="5" t="s">
        <v>268</v>
      </c>
      <c r="C43" s="5" t="s">
        <v>281</v>
      </c>
      <c r="D43" s="6" t="s">
        <v>25</v>
      </c>
      <c r="E43" s="6" t="s">
        <v>25</v>
      </c>
      <c r="F43" s="6" t="s">
        <v>25</v>
      </c>
      <c r="G43" s="9" t="s">
        <v>25</v>
      </c>
      <c r="H43" s="9" t="s">
        <v>392</v>
      </c>
    </row>
    <row r="44" spans="1:8" customFormat="1" ht="102" hidden="1" x14ac:dyDescent="0.25">
      <c r="A44" s="5" t="s">
        <v>550</v>
      </c>
      <c r="B44" s="5" t="s">
        <v>268</v>
      </c>
      <c r="C44" s="5" t="s">
        <v>282</v>
      </c>
      <c r="D44" s="6" t="s">
        <v>25</v>
      </c>
      <c r="E44" s="6" t="s">
        <v>25</v>
      </c>
      <c r="F44" s="6" t="s">
        <v>25</v>
      </c>
      <c r="G44" s="9" t="s">
        <v>25</v>
      </c>
      <c r="H44" s="6" t="s">
        <v>390</v>
      </c>
    </row>
    <row r="45" spans="1:8" customFormat="1" ht="102" hidden="1" x14ac:dyDescent="0.25">
      <c r="A45" s="5" t="s">
        <v>553</v>
      </c>
      <c r="B45" s="5" t="s">
        <v>268</v>
      </c>
      <c r="C45" s="5" t="s">
        <v>283</v>
      </c>
      <c r="D45" s="18" t="s">
        <v>25</v>
      </c>
      <c r="E45" s="18" t="s">
        <v>25</v>
      </c>
      <c r="F45" s="18" t="s">
        <v>25</v>
      </c>
      <c r="G45" s="19" t="s">
        <v>25</v>
      </c>
      <c r="H45" s="18" t="s">
        <v>390</v>
      </c>
    </row>
    <row r="46" spans="1:8" customFormat="1" ht="48" x14ac:dyDescent="0.25">
      <c r="A46" s="5" t="s">
        <v>556</v>
      </c>
      <c r="B46" s="29" t="s">
        <v>268</v>
      </c>
      <c r="C46" s="29" t="s">
        <v>284</v>
      </c>
      <c r="D46" s="28">
        <v>0.2</v>
      </c>
      <c r="E46" s="26" t="s">
        <v>25</v>
      </c>
      <c r="F46" s="27">
        <v>1297</v>
      </c>
      <c r="G46" s="27">
        <v>43230</v>
      </c>
      <c r="H46" s="27">
        <v>4779</v>
      </c>
    </row>
    <row r="47" spans="1:8" customFormat="1" ht="72" x14ac:dyDescent="0.25">
      <c r="A47" s="5" t="s">
        <v>77</v>
      </c>
      <c r="B47" s="29" t="s">
        <v>268</v>
      </c>
      <c r="C47" s="29" t="s">
        <v>285</v>
      </c>
      <c r="D47" s="28">
        <v>0.3</v>
      </c>
      <c r="E47" s="26" t="s">
        <v>25</v>
      </c>
      <c r="F47" s="26">
        <v>413</v>
      </c>
      <c r="G47" s="27">
        <v>9188</v>
      </c>
      <c r="H47" s="27">
        <v>1521</v>
      </c>
    </row>
    <row r="48" spans="1:8" customFormat="1" ht="72" x14ac:dyDescent="0.25">
      <c r="A48" s="7" t="s">
        <v>89</v>
      </c>
      <c r="B48" s="30" t="s">
        <v>268</v>
      </c>
      <c r="C48" s="29" t="s">
        <v>286</v>
      </c>
      <c r="D48" s="26">
        <v>0</v>
      </c>
      <c r="E48" s="26" t="s">
        <v>25</v>
      </c>
      <c r="F48" s="26">
        <v>0</v>
      </c>
      <c r="G48" s="26">
        <v>0</v>
      </c>
      <c r="H48" s="27">
        <v>0</v>
      </c>
    </row>
    <row r="49" spans="1:8" customFormat="1" ht="89.25" hidden="1" x14ac:dyDescent="0.25">
      <c r="A49" s="5" t="s">
        <v>565</v>
      </c>
      <c r="B49" s="5" t="s">
        <v>268</v>
      </c>
      <c r="C49" s="5" t="s">
        <v>287</v>
      </c>
      <c r="D49" s="17" t="s">
        <v>25</v>
      </c>
      <c r="E49" s="17" t="s">
        <v>25</v>
      </c>
      <c r="F49" s="17" t="s">
        <v>25</v>
      </c>
      <c r="G49" s="21" t="s">
        <v>25</v>
      </c>
      <c r="H49" s="21" t="s">
        <v>392</v>
      </c>
    </row>
    <row r="50" spans="1:8" customFormat="1" ht="89.25" hidden="1" x14ac:dyDescent="0.25">
      <c r="A50" s="5" t="s">
        <v>29</v>
      </c>
      <c r="B50" s="5" t="s">
        <v>268</v>
      </c>
      <c r="C50" s="5" t="s">
        <v>288</v>
      </c>
      <c r="D50" s="18">
        <v>0</v>
      </c>
      <c r="E50" s="18" t="s">
        <v>25</v>
      </c>
      <c r="F50" s="18">
        <v>0</v>
      </c>
      <c r="G50" s="19">
        <v>0</v>
      </c>
      <c r="H50" s="19" t="s">
        <v>392</v>
      </c>
    </row>
    <row r="51" spans="1:8" customFormat="1" ht="60" x14ac:dyDescent="0.25">
      <c r="A51" s="5" t="s">
        <v>54</v>
      </c>
      <c r="B51" s="29" t="s">
        <v>268</v>
      </c>
      <c r="C51" s="29" t="s">
        <v>289</v>
      </c>
      <c r="D51" s="26" t="s">
        <v>25</v>
      </c>
      <c r="E51" s="26" t="s">
        <v>25</v>
      </c>
      <c r="F51" s="26">
        <v>0</v>
      </c>
      <c r="G51" s="26">
        <v>0</v>
      </c>
      <c r="H51" s="26">
        <v>0</v>
      </c>
    </row>
    <row r="52" spans="1:8" customFormat="1" ht="60" x14ac:dyDescent="0.25">
      <c r="A52" s="7" t="s">
        <v>83</v>
      </c>
      <c r="B52" s="30" t="s">
        <v>268</v>
      </c>
      <c r="C52" s="29" t="s">
        <v>290</v>
      </c>
      <c r="D52" s="26">
        <v>0</v>
      </c>
      <c r="E52" s="26" t="s">
        <v>25</v>
      </c>
      <c r="F52" s="26">
        <v>0</v>
      </c>
      <c r="G52" s="26">
        <v>0</v>
      </c>
      <c r="H52" s="27">
        <v>0</v>
      </c>
    </row>
    <row r="53" spans="1:8" customFormat="1" ht="120" hidden="1" x14ac:dyDescent="0.25">
      <c r="A53" s="5" t="s">
        <v>481</v>
      </c>
      <c r="B53" s="5" t="s">
        <v>268</v>
      </c>
      <c r="C53" s="5" t="s">
        <v>291</v>
      </c>
      <c r="D53" s="17" t="s">
        <v>25</v>
      </c>
      <c r="E53" s="17" t="s">
        <v>25</v>
      </c>
      <c r="F53" s="17" t="s">
        <v>25</v>
      </c>
      <c r="G53" s="21" t="s">
        <v>25</v>
      </c>
      <c r="H53" s="17" t="s">
        <v>390</v>
      </c>
    </row>
    <row r="54" spans="1:8" customFormat="1" ht="120" hidden="1" x14ac:dyDescent="0.25">
      <c r="A54" s="5" t="s">
        <v>486</v>
      </c>
      <c r="B54" s="5" t="s">
        <v>268</v>
      </c>
      <c r="C54" s="5" t="s">
        <v>292</v>
      </c>
      <c r="D54" s="6" t="s">
        <v>25</v>
      </c>
      <c r="E54" s="6" t="s">
        <v>25</v>
      </c>
      <c r="F54" s="6" t="s">
        <v>25</v>
      </c>
      <c r="G54" s="9" t="s">
        <v>25</v>
      </c>
      <c r="H54" s="6" t="s">
        <v>390</v>
      </c>
    </row>
    <row r="55" spans="1:8" customFormat="1" ht="120" hidden="1" x14ac:dyDescent="0.25">
      <c r="A55" s="5" t="s">
        <v>489</v>
      </c>
      <c r="B55" s="5" t="s">
        <v>268</v>
      </c>
      <c r="C55" s="5" t="s">
        <v>293</v>
      </c>
      <c r="D55" s="6" t="s">
        <v>25</v>
      </c>
      <c r="E55" s="6" t="s">
        <v>25</v>
      </c>
      <c r="F55" s="6" t="s">
        <v>25</v>
      </c>
      <c r="G55" s="9" t="s">
        <v>25</v>
      </c>
      <c r="H55" s="6" t="s">
        <v>390</v>
      </c>
    </row>
    <row r="56" spans="1:8" customFormat="1" ht="120" hidden="1" x14ac:dyDescent="0.25">
      <c r="A56" s="5" t="s">
        <v>491</v>
      </c>
      <c r="B56" s="5" t="s">
        <v>268</v>
      </c>
      <c r="C56" s="5" t="s">
        <v>294</v>
      </c>
      <c r="D56" s="18" t="s">
        <v>25</v>
      </c>
      <c r="E56" s="18" t="s">
        <v>25</v>
      </c>
      <c r="F56" s="18" t="s">
        <v>25</v>
      </c>
      <c r="G56" s="19" t="s">
        <v>25</v>
      </c>
      <c r="H56" s="18" t="s">
        <v>390</v>
      </c>
    </row>
    <row r="57" spans="1:8" customFormat="1" ht="38.25" x14ac:dyDescent="0.25">
      <c r="A57" s="5" t="s">
        <v>493</v>
      </c>
      <c r="B57" s="29" t="s">
        <v>268</v>
      </c>
      <c r="C57" s="29" t="s">
        <v>295</v>
      </c>
      <c r="D57" s="28" t="s">
        <v>296</v>
      </c>
      <c r="E57" s="26" t="s">
        <v>25</v>
      </c>
      <c r="F57" s="26" t="s">
        <v>297</v>
      </c>
      <c r="G57" s="26" t="s">
        <v>298</v>
      </c>
      <c r="H57" s="26" t="s">
        <v>777</v>
      </c>
    </row>
    <row r="58" spans="1:8" customFormat="1" ht="89.25" hidden="1" x14ac:dyDescent="0.25">
      <c r="A58" s="5" t="s">
        <v>496</v>
      </c>
      <c r="B58" s="5" t="s">
        <v>268</v>
      </c>
      <c r="C58" s="5" t="s">
        <v>300</v>
      </c>
      <c r="D58" s="17" t="s">
        <v>25</v>
      </c>
      <c r="E58" s="17" t="s">
        <v>25</v>
      </c>
      <c r="F58" s="17" t="s">
        <v>25</v>
      </c>
      <c r="G58" s="21" t="s">
        <v>25</v>
      </c>
      <c r="H58" s="21" t="s">
        <v>392</v>
      </c>
    </row>
    <row r="59" spans="1:8" customFormat="1" ht="89.25" hidden="1" x14ac:dyDescent="0.25">
      <c r="A59" s="5" t="s">
        <v>499</v>
      </c>
      <c r="B59" s="5" t="s">
        <v>268</v>
      </c>
      <c r="C59" s="5" t="s">
        <v>301</v>
      </c>
      <c r="D59" s="6" t="s">
        <v>25</v>
      </c>
      <c r="E59" s="6" t="s">
        <v>25</v>
      </c>
      <c r="F59" s="6" t="s">
        <v>25</v>
      </c>
      <c r="G59" s="9" t="s">
        <v>25</v>
      </c>
      <c r="H59" s="9" t="s">
        <v>392</v>
      </c>
    </row>
    <row r="60" spans="1:8" customFormat="1" ht="89.25" hidden="1" x14ac:dyDescent="0.25">
      <c r="A60" s="5" t="s">
        <v>502</v>
      </c>
      <c r="B60" s="5" t="s">
        <v>268</v>
      </c>
      <c r="C60" s="5" t="s">
        <v>302</v>
      </c>
      <c r="D60" s="6" t="s">
        <v>25</v>
      </c>
      <c r="E60" s="6" t="s">
        <v>25</v>
      </c>
      <c r="F60" s="6" t="s">
        <v>25</v>
      </c>
      <c r="G60" s="9" t="s">
        <v>25</v>
      </c>
      <c r="H60" s="9" t="s">
        <v>392</v>
      </c>
    </row>
    <row r="61" spans="1:8" customFormat="1" ht="89.25" hidden="1" x14ac:dyDescent="0.25">
      <c r="A61" s="5" t="s">
        <v>505</v>
      </c>
      <c r="B61" s="5" t="s">
        <v>268</v>
      </c>
      <c r="C61" s="5" t="s">
        <v>303</v>
      </c>
      <c r="D61" s="18" t="s">
        <v>25</v>
      </c>
      <c r="E61" s="18" t="s">
        <v>25</v>
      </c>
      <c r="F61" s="18" t="s">
        <v>25</v>
      </c>
      <c r="G61" s="19" t="s">
        <v>25</v>
      </c>
      <c r="H61" s="19" t="s">
        <v>392</v>
      </c>
    </row>
    <row r="62" spans="1:8" customFormat="1" ht="72" x14ac:dyDescent="0.25">
      <c r="A62" s="5" t="s">
        <v>61</v>
      </c>
      <c r="B62" s="29" t="s">
        <v>268</v>
      </c>
      <c r="C62" s="29" t="s">
        <v>304</v>
      </c>
      <c r="D62" s="26" t="s">
        <v>25</v>
      </c>
      <c r="E62" s="26" t="s">
        <v>25</v>
      </c>
      <c r="F62" s="27">
        <v>1184</v>
      </c>
      <c r="G62" s="27">
        <v>42059</v>
      </c>
      <c r="H62" s="27">
        <v>4364</v>
      </c>
    </row>
    <row r="63" spans="1:8" customFormat="1" ht="72" x14ac:dyDescent="0.25">
      <c r="A63" s="5" t="s">
        <v>22</v>
      </c>
      <c r="B63" s="29" t="s">
        <v>268</v>
      </c>
      <c r="C63" s="29" t="s">
        <v>305</v>
      </c>
      <c r="D63" s="26" t="s">
        <v>25</v>
      </c>
      <c r="E63" s="26" t="s">
        <v>25</v>
      </c>
      <c r="F63" s="26">
        <v>580</v>
      </c>
      <c r="G63" s="27">
        <v>21263</v>
      </c>
      <c r="H63" s="27">
        <v>2137</v>
      </c>
    </row>
    <row r="64" spans="1:8" customFormat="1" ht="84" x14ac:dyDescent="0.25">
      <c r="A64" s="5" t="s">
        <v>36</v>
      </c>
      <c r="B64" s="29" t="s">
        <v>268</v>
      </c>
      <c r="C64" s="29" t="s">
        <v>306</v>
      </c>
      <c r="D64" s="26" t="s">
        <v>25</v>
      </c>
      <c r="E64" s="26" t="s">
        <v>25</v>
      </c>
      <c r="F64" s="26" t="s">
        <v>778</v>
      </c>
      <c r="G64" s="26" t="s">
        <v>779</v>
      </c>
      <c r="H64" s="26" t="s">
        <v>780</v>
      </c>
    </row>
    <row r="65" spans="1:8" customFormat="1" ht="102" hidden="1" x14ac:dyDescent="0.25">
      <c r="A65" s="5" t="s">
        <v>66</v>
      </c>
      <c r="B65" s="5" t="s">
        <v>268</v>
      </c>
      <c r="C65" s="5" t="s">
        <v>310</v>
      </c>
      <c r="D65" s="17" t="s">
        <v>25</v>
      </c>
      <c r="E65" s="17" t="s">
        <v>25</v>
      </c>
      <c r="F65" s="17" t="s">
        <v>25</v>
      </c>
      <c r="G65" s="21" t="s">
        <v>25</v>
      </c>
      <c r="H65" s="17" t="s">
        <v>390</v>
      </c>
    </row>
    <row r="66" spans="1:8" customFormat="1" ht="89.25" hidden="1" x14ac:dyDescent="0.25">
      <c r="A66" s="5" t="s">
        <v>71</v>
      </c>
      <c r="B66" s="5" t="s">
        <v>268</v>
      </c>
      <c r="C66" s="5" t="s">
        <v>311</v>
      </c>
      <c r="D66" s="6" t="s">
        <v>25</v>
      </c>
      <c r="E66" s="6" t="s">
        <v>25</v>
      </c>
      <c r="F66" s="6" t="s">
        <v>25</v>
      </c>
      <c r="G66" s="9" t="s">
        <v>25</v>
      </c>
      <c r="H66" s="9" t="s">
        <v>392</v>
      </c>
    </row>
    <row r="67" spans="1:8" customFormat="1" ht="89.25" hidden="1" x14ac:dyDescent="0.25">
      <c r="A67" s="5" t="s">
        <v>569</v>
      </c>
      <c r="B67" s="5" t="s">
        <v>312</v>
      </c>
      <c r="C67" s="5" t="s">
        <v>313</v>
      </c>
      <c r="D67" s="6" t="s">
        <v>25</v>
      </c>
      <c r="E67" s="6" t="s">
        <v>25</v>
      </c>
      <c r="F67" s="6" t="s">
        <v>25</v>
      </c>
      <c r="G67" s="6" t="s">
        <v>25</v>
      </c>
      <c r="H67" s="6" t="s">
        <v>392</v>
      </c>
    </row>
    <row r="68" spans="1:8" customFormat="1" ht="102" hidden="1" x14ac:dyDescent="0.25">
      <c r="A68" s="5" t="s">
        <v>599</v>
      </c>
      <c r="B68" s="5" t="s">
        <v>312</v>
      </c>
      <c r="C68" s="5" t="s">
        <v>314</v>
      </c>
      <c r="D68" s="6" t="s">
        <v>25</v>
      </c>
      <c r="E68" s="6" t="s">
        <v>25</v>
      </c>
      <c r="F68" s="6" t="s">
        <v>25</v>
      </c>
      <c r="G68" s="6" t="s">
        <v>25</v>
      </c>
      <c r="H68" s="6" t="s">
        <v>390</v>
      </c>
    </row>
    <row r="69" spans="1:8" customFormat="1" ht="89.25" hidden="1" x14ac:dyDescent="0.25">
      <c r="A69" s="5" t="s">
        <v>603</v>
      </c>
      <c r="B69" s="5" t="s">
        <v>312</v>
      </c>
      <c r="C69" s="5" t="s">
        <v>315</v>
      </c>
      <c r="D69" s="6" t="s">
        <v>25</v>
      </c>
      <c r="E69" s="6" t="s">
        <v>25</v>
      </c>
      <c r="F69" s="6" t="s">
        <v>25</v>
      </c>
      <c r="G69" s="6" t="s">
        <v>25</v>
      </c>
      <c r="H69" s="6" t="s">
        <v>392</v>
      </c>
    </row>
    <row r="70" spans="1:8" customFormat="1" ht="102" hidden="1" x14ac:dyDescent="0.25">
      <c r="A70" s="5" t="s">
        <v>606</v>
      </c>
      <c r="B70" s="5" t="s">
        <v>312</v>
      </c>
      <c r="C70" s="5" t="s">
        <v>316</v>
      </c>
      <c r="D70" s="6" t="s">
        <v>25</v>
      </c>
      <c r="E70" s="6" t="s">
        <v>25</v>
      </c>
      <c r="F70" s="6" t="s">
        <v>25</v>
      </c>
      <c r="G70" s="6" t="s">
        <v>25</v>
      </c>
      <c r="H70" s="6" t="s">
        <v>390</v>
      </c>
    </row>
    <row r="71" spans="1:8" customFormat="1" ht="89.25" hidden="1" x14ac:dyDescent="0.25">
      <c r="A71" s="5" t="s">
        <v>609</v>
      </c>
      <c r="B71" s="5" t="s">
        <v>312</v>
      </c>
      <c r="C71" s="5" t="s">
        <v>317</v>
      </c>
      <c r="D71" s="6" t="s">
        <v>25</v>
      </c>
      <c r="E71" s="6" t="s">
        <v>25</v>
      </c>
      <c r="F71" s="6" t="s">
        <v>25</v>
      </c>
      <c r="G71" s="6" t="s">
        <v>25</v>
      </c>
      <c r="H71" s="6" t="s">
        <v>392</v>
      </c>
    </row>
    <row r="72" spans="1:8" customFormat="1" ht="89.25" hidden="1" x14ac:dyDescent="0.25">
      <c r="A72" s="5" t="s">
        <v>612</v>
      </c>
      <c r="B72" s="5" t="s">
        <v>312</v>
      </c>
      <c r="C72" s="5" t="s">
        <v>318</v>
      </c>
      <c r="D72" s="6" t="s">
        <v>25</v>
      </c>
      <c r="E72" s="6" t="s">
        <v>25</v>
      </c>
      <c r="F72" s="6" t="s">
        <v>25</v>
      </c>
      <c r="G72" s="6" t="s">
        <v>25</v>
      </c>
      <c r="H72" s="6" t="s">
        <v>392</v>
      </c>
    </row>
    <row r="73" spans="1:8" customFormat="1" ht="102" hidden="1" x14ac:dyDescent="0.25">
      <c r="A73" s="5" t="s">
        <v>619</v>
      </c>
      <c r="B73" s="5" t="s">
        <v>312</v>
      </c>
      <c r="C73" s="5" t="s">
        <v>319</v>
      </c>
      <c r="D73" s="6" t="s">
        <v>25</v>
      </c>
      <c r="E73" s="6" t="s">
        <v>25</v>
      </c>
      <c r="F73" s="6" t="s">
        <v>25</v>
      </c>
      <c r="G73" s="6" t="s">
        <v>25</v>
      </c>
      <c r="H73" s="6" t="s">
        <v>390</v>
      </c>
    </row>
    <row r="74" spans="1:8" customFormat="1" ht="102" hidden="1" x14ac:dyDescent="0.25">
      <c r="A74" s="5" t="s">
        <v>615</v>
      </c>
      <c r="B74" s="5" t="s">
        <v>312</v>
      </c>
      <c r="C74" s="5" t="s">
        <v>320</v>
      </c>
      <c r="D74" s="6" t="s">
        <v>25</v>
      </c>
      <c r="E74" s="6" t="s">
        <v>25</v>
      </c>
      <c r="F74" s="6" t="s">
        <v>25</v>
      </c>
      <c r="G74" s="6" t="s">
        <v>25</v>
      </c>
      <c r="H74" s="6" t="s">
        <v>390</v>
      </c>
    </row>
    <row r="75" spans="1:8" customFormat="1" ht="102" hidden="1" x14ac:dyDescent="0.25">
      <c r="A75" s="5" t="s">
        <v>573</v>
      </c>
      <c r="B75" s="5" t="s">
        <v>312</v>
      </c>
      <c r="C75" s="5" t="s">
        <v>321</v>
      </c>
      <c r="D75" s="6" t="s">
        <v>25</v>
      </c>
      <c r="E75" s="6" t="s">
        <v>25</v>
      </c>
      <c r="F75" s="6" t="s">
        <v>25</v>
      </c>
      <c r="G75" s="6" t="s">
        <v>25</v>
      </c>
      <c r="H75" s="6" t="s">
        <v>390</v>
      </c>
    </row>
    <row r="76" spans="1:8" customFormat="1" ht="89.25" hidden="1" x14ac:dyDescent="0.25">
      <c r="A76" s="5" t="s">
        <v>577</v>
      </c>
      <c r="B76" s="5" t="s">
        <v>312</v>
      </c>
      <c r="C76" s="5" t="s">
        <v>322</v>
      </c>
      <c r="D76" s="6" t="s">
        <v>25</v>
      </c>
      <c r="E76" s="6" t="s">
        <v>25</v>
      </c>
      <c r="F76" s="6" t="s">
        <v>25</v>
      </c>
      <c r="G76" s="6" t="s">
        <v>25</v>
      </c>
      <c r="H76" s="6" t="s">
        <v>392</v>
      </c>
    </row>
    <row r="77" spans="1:8" customFormat="1" ht="89.25" hidden="1" x14ac:dyDescent="0.25">
      <c r="A77" s="5" t="s">
        <v>580</v>
      </c>
      <c r="B77" s="5" t="s">
        <v>312</v>
      </c>
      <c r="C77" s="5" t="s">
        <v>323</v>
      </c>
      <c r="D77" s="6" t="s">
        <v>25</v>
      </c>
      <c r="E77" s="6" t="s">
        <v>25</v>
      </c>
      <c r="F77" s="6" t="s">
        <v>25</v>
      </c>
      <c r="G77" s="6" t="s">
        <v>25</v>
      </c>
      <c r="H77" s="6" t="s">
        <v>392</v>
      </c>
    </row>
    <row r="78" spans="1:8" customFormat="1" ht="102" hidden="1" x14ac:dyDescent="0.25">
      <c r="A78" s="5" t="s">
        <v>583</v>
      </c>
      <c r="B78" s="5" t="s">
        <v>312</v>
      </c>
      <c r="C78" s="5" t="s">
        <v>324</v>
      </c>
      <c r="D78" s="6" t="s">
        <v>25</v>
      </c>
      <c r="E78" s="6" t="s">
        <v>25</v>
      </c>
      <c r="F78" s="6" t="s">
        <v>25</v>
      </c>
      <c r="G78" s="6" t="s">
        <v>25</v>
      </c>
      <c r="H78" s="6" t="s">
        <v>390</v>
      </c>
    </row>
    <row r="79" spans="1:8" customFormat="1" ht="89.25" hidden="1" x14ac:dyDescent="0.25">
      <c r="A79" s="5" t="s">
        <v>586</v>
      </c>
      <c r="B79" s="5" t="s">
        <v>312</v>
      </c>
      <c r="C79" s="5" t="s">
        <v>325</v>
      </c>
      <c r="D79" s="6" t="s">
        <v>25</v>
      </c>
      <c r="E79" s="6" t="s">
        <v>25</v>
      </c>
      <c r="F79" s="6" t="s">
        <v>25</v>
      </c>
      <c r="G79" s="6" t="s">
        <v>25</v>
      </c>
      <c r="H79" s="6" t="s">
        <v>392</v>
      </c>
    </row>
    <row r="80" spans="1:8" customFormat="1" ht="89.25" hidden="1" x14ac:dyDescent="0.25">
      <c r="A80" s="5" t="s">
        <v>589</v>
      </c>
      <c r="B80" s="5" t="s">
        <v>312</v>
      </c>
      <c r="C80" s="5" t="s">
        <v>326</v>
      </c>
      <c r="D80" s="6" t="s">
        <v>25</v>
      </c>
      <c r="E80" s="6" t="s">
        <v>25</v>
      </c>
      <c r="F80" s="6" t="s">
        <v>25</v>
      </c>
      <c r="G80" s="6" t="s">
        <v>25</v>
      </c>
      <c r="H80" s="6" t="s">
        <v>392</v>
      </c>
    </row>
    <row r="81" spans="1:8" customFormat="1" ht="102" hidden="1" x14ac:dyDescent="0.25">
      <c r="A81" s="5" t="s">
        <v>592</v>
      </c>
      <c r="B81" s="5" t="s">
        <v>312</v>
      </c>
      <c r="C81" s="5" t="s">
        <v>327</v>
      </c>
      <c r="D81" s="6" t="s">
        <v>25</v>
      </c>
      <c r="E81" s="6" t="s">
        <v>25</v>
      </c>
      <c r="F81" s="6" t="s">
        <v>25</v>
      </c>
      <c r="G81" s="6" t="s">
        <v>25</v>
      </c>
      <c r="H81" s="6" t="s">
        <v>390</v>
      </c>
    </row>
    <row r="82" spans="1:8" customFormat="1" ht="96" hidden="1" x14ac:dyDescent="0.25">
      <c r="A82" s="5" t="s">
        <v>595</v>
      </c>
      <c r="B82" s="5" t="s">
        <v>312</v>
      </c>
      <c r="C82" s="5" t="s">
        <v>328</v>
      </c>
      <c r="D82" s="6" t="s">
        <v>25</v>
      </c>
      <c r="E82" s="6" t="s">
        <v>25</v>
      </c>
      <c r="F82" s="6" t="s">
        <v>25</v>
      </c>
      <c r="G82" s="6" t="s">
        <v>25</v>
      </c>
      <c r="H82" s="6" t="s">
        <v>392</v>
      </c>
    </row>
    <row r="83" spans="1:8" customFormat="1" ht="60" hidden="1" x14ac:dyDescent="0.25">
      <c r="A83" s="5" t="s">
        <v>621</v>
      </c>
      <c r="B83" s="5" t="s">
        <v>329</v>
      </c>
      <c r="C83" s="5" t="s">
        <v>330</v>
      </c>
      <c r="D83" s="6" t="s">
        <v>25</v>
      </c>
      <c r="E83" s="6" t="s">
        <v>25</v>
      </c>
      <c r="F83" s="6" t="s">
        <v>25</v>
      </c>
      <c r="G83" s="6" t="s">
        <v>25</v>
      </c>
      <c r="H83" s="6" t="s">
        <v>25</v>
      </c>
    </row>
    <row r="84" spans="1:8" customFormat="1" ht="89.25" hidden="1" x14ac:dyDescent="0.25">
      <c r="A84" s="5" t="s">
        <v>644</v>
      </c>
      <c r="B84" s="5" t="s">
        <v>329</v>
      </c>
      <c r="C84" s="5" t="s">
        <v>331</v>
      </c>
      <c r="D84" s="6" t="s">
        <v>25</v>
      </c>
      <c r="E84" s="6" t="s">
        <v>25</v>
      </c>
      <c r="F84" s="6" t="s">
        <v>25</v>
      </c>
      <c r="G84" s="6" t="s">
        <v>25</v>
      </c>
      <c r="H84" s="12" t="s">
        <v>399</v>
      </c>
    </row>
    <row r="85" spans="1:8" customFormat="1" ht="89.25" hidden="1" x14ac:dyDescent="0.25">
      <c r="A85" s="5" t="s">
        <v>647</v>
      </c>
      <c r="B85" s="5" t="s">
        <v>329</v>
      </c>
      <c r="C85" s="5" t="s">
        <v>332</v>
      </c>
      <c r="D85" s="6" t="s">
        <v>25</v>
      </c>
      <c r="E85" s="6" t="s">
        <v>25</v>
      </c>
      <c r="F85" s="6" t="s">
        <v>25</v>
      </c>
      <c r="G85" s="6" t="s">
        <v>25</v>
      </c>
      <c r="H85" s="12" t="s">
        <v>399</v>
      </c>
    </row>
    <row r="86" spans="1:8" customFormat="1" ht="102" hidden="1" x14ac:dyDescent="0.25">
      <c r="A86" s="5" t="s">
        <v>650</v>
      </c>
      <c r="B86" s="5" t="s">
        <v>329</v>
      </c>
      <c r="C86" s="5" t="s">
        <v>333</v>
      </c>
      <c r="D86" s="6" t="s">
        <v>25</v>
      </c>
      <c r="E86" s="6" t="s">
        <v>25</v>
      </c>
      <c r="F86" s="6" t="s">
        <v>25</v>
      </c>
      <c r="G86" s="6" t="s">
        <v>25</v>
      </c>
      <c r="H86" s="12" t="s">
        <v>401</v>
      </c>
    </row>
    <row r="87" spans="1:8" customFormat="1" ht="89.25" hidden="1" x14ac:dyDescent="0.25">
      <c r="A87" s="5" t="s">
        <v>652</v>
      </c>
      <c r="B87" s="5" t="s">
        <v>329</v>
      </c>
      <c r="C87" s="5" t="s">
        <v>334</v>
      </c>
      <c r="D87" s="6" t="s">
        <v>25</v>
      </c>
      <c r="E87" s="6" t="s">
        <v>25</v>
      </c>
      <c r="F87" s="6" t="s">
        <v>25</v>
      </c>
      <c r="G87" s="6" t="s">
        <v>25</v>
      </c>
      <c r="H87" s="12" t="s">
        <v>399</v>
      </c>
    </row>
    <row r="88" spans="1:8" customFormat="1" ht="89.25" hidden="1" x14ac:dyDescent="0.25">
      <c r="A88" s="5" t="s">
        <v>655</v>
      </c>
      <c r="B88" s="5" t="s">
        <v>329</v>
      </c>
      <c r="C88" s="5" t="s">
        <v>335</v>
      </c>
      <c r="D88" s="6" t="s">
        <v>25</v>
      </c>
      <c r="E88" s="6" t="s">
        <v>25</v>
      </c>
      <c r="F88" s="6" t="s">
        <v>25</v>
      </c>
      <c r="G88" s="6" t="s">
        <v>25</v>
      </c>
      <c r="H88" s="12" t="s">
        <v>399</v>
      </c>
    </row>
    <row r="89" spans="1:8" customFormat="1" ht="89.25" hidden="1" x14ac:dyDescent="0.25">
      <c r="A89" s="5" t="s">
        <v>192</v>
      </c>
      <c r="B89" s="5" t="s">
        <v>329</v>
      </c>
      <c r="C89" s="5" t="s">
        <v>336</v>
      </c>
      <c r="D89" s="18">
        <v>0</v>
      </c>
      <c r="E89" s="18" t="s">
        <v>25</v>
      </c>
      <c r="F89" s="18">
        <v>0</v>
      </c>
      <c r="G89" s="18">
        <v>0</v>
      </c>
      <c r="H89" s="20" t="s">
        <v>399</v>
      </c>
    </row>
    <row r="90" spans="1:8" customFormat="1" ht="60" x14ac:dyDescent="0.25">
      <c r="A90" s="5" t="s">
        <v>660</v>
      </c>
      <c r="B90" s="29" t="s">
        <v>329</v>
      </c>
      <c r="C90" s="29" t="s">
        <v>337</v>
      </c>
      <c r="D90" s="26">
        <v>0</v>
      </c>
      <c r="E90" s="26" t="s">
        <v>25</v>
      </c>
      <c r="F90" s="27">
        <v>8542</v>
      </c>
      <c r="G90" s="27">
        <v>201327</v>
      </c>
      <c r="H90" s="27">
        <v>31479</v>
      </c>
    </row>
    <row r="91" spans="1:8" customFormat="1" ht="102" hidden="1" x14ac:dyDescent="0.25">
      <c r="A91" s="5" t="s">
        <v>664</v>
      </c>
      <c r="B91" s="5" t="s">
        <v>329</v>
      </c>
      <c r="C91" s="5" t="s">
        <v>338</v>
      </c>
      <c r="D91" s="17" t="s">
        <v>25</v>
      </c>
      <c r="E91" s="17" t="s">
        <v>25</v>
      </c>
      <c r="F91" s="17" t="s">
        <v>25</v>
      </c>
      <c r="G91" s="17" t="s">
        <v>25</v>
      </c>
      <c r="H91" s="22" t="s">
        <v>401</v>
      </c>
    </row>
    <row r="92" spans="1:8" customFormat="1" ht="102" hidden="1" x14ac:dyDescent="0.25">
      <c r="A92" s="5" t="s">
        <v>668</v>
      </c>
      <c r="B92" s="5" t="s">
        <v>329</v>
      </c>
      <c r="C92" s="5" t="s">
        <v>339</v>
      </c>
      <c r="D92" s="6" t="s">
        <v>25</v>
      </c>
      <c r="E92" s="6" t="s">
        <v>25</v>
      </c>
      <c r="F92" s="6" t="s">
        <v>25</v>
      </c>
      <c r="G92" s="6" t="s">
        <v>25</v>
      </c>
      <c r="H92" s="12" t="s">
        <v>401</v>
      </c>
    </row>
    <row r="93" spans="1:8" customFormat="1" ht="102" hidden="1" x14ac:dyDescent="0.25">
      <c r="A93" s="5" t="s">
        <v>669</v>
      </c>
      <c r="B93" s="5" t="s">
        <v>329</v>
      </c>
      <c r="C93" s="5" t="s">
        <v>340</v>
      </c>
      <c r="D93" s="6" t="s">
        <v>25</v>
      </c>
      <c r="E93" s="6" t="s">
        <v>25</v>
      </c>
      <c r="F93" s="6" t="s">
        <v>25</v>
      </c>
      <c r="G93" s="6" t="s">
        <v>25</v>
      </c>
      <c r="H93" s="12" t="s">
        <v>401</v>
      </c>
    </row>
    <row r="94" spans="1:8" customFormat="1" ht="102" hidden="1" x14ac:dyDescent="0.25">
      <c r="A94" s="5" t="s">
        <v>673</v>
      </c>
      <c r="B94" s="5" t="s">
        <v>329</v>
      </c>
      <c r="C94" s="5" t="s">
        <v>341</v>
      </c>
      <c r="D94" s="6" t="s">
        <v>25</v>
      </c>
      <c r="E94" s="6" t="s">
        <v>25</v>
      </c>
      <c r="F94" s="6" t="s">
        <v>25</v>
      </c>
      <c r="G94" s="6" t="s">
        <v>25</v>
      </c>
      <c r="H94" s="12" t="s">
        <v>401</v>
      </c>
    </row>
    <row r="95" spans="1:8" ht="36" hidden="1" x14ac:dyDescent="0.2">
      <c r="A95" s="5" t="s">
        <v>675</v>
      </c>
      <c r="B95" s="5" t="s">
        <v>329</v>
      </c>
      <c r="C95" s="5" t="s">
        <v>342</v>
      </c>
      <c r="D95" s="6" t="s">
        <v>25</v>
      </c>
      <c r="E95" s="6" t="s">
        <v>25</v>
      </c>
      <c r="F95" s="6" t="s">
        <v>25</v>
      </c>
      <c r="G95" s="6" t="s">
        <v>25</v>
      </c>
      <c r="H95" s="6" t="s">
        <v>25</v>
      </c>
    </row>
    <row r="96" spans="1:8" customFormat="1" ht="89.25" hidden="1" x14ac:dyDescent="0.25">
      <c r="A96" s="5" t="s">
        <v>624</v>
      </c>
      <c r="B96" s="5" t="s">
        <v>329</v>
      </c>
      <c r="C96" s="5" t="s">
        <v>343</v>
      </c>
      <c r="D96" s="6" t="s">
        <v>25</v>
      </c>
      <c r="E96" s="6" t="s">
        <v>25</v>
      </c>
      <c r="F96" s="6" t="s">
        <v>25</v>
      </c>
      <c r="G96" s="6" t="s">
        <v>25</v>
      </c>
      <c r="H96" s="12" t="s">
        <v>399</v>
      </c>
    </row>
    <row r="97" spans="1:8" customFormat="1" ht="102" hidden="1" x14ac:dyDescent="0.25">
      <c r="A97" s="5" t="s">
        <v>678</v>
      </c>
      <c r="B97" s="5" t="s">
        <v>329</v>
      </c>
      <c r="C97" s="5" t="s">
        <v>344</v>
      </c>
      <c r="D97" s="6" t="s">
        <v>25</v>
      </c>
      <c r="E97" s="6" t="s">
        <v>25</v>
      </c>
      <c r="F97" s="6" t="s">
        <v>25</v>
      </c>
      <c r="G97" s="6" t="s">
        <v>25</v>
      </c>
      <c r="H97" s="12" t="s">
        <v>401</v>
      </c>
    </row>
    <row r="98" spans="1:8" customFormat="1" ht="89.25" hidden="1" x14ac:dyDescent="0.25">
      <c r="A98" s="5" t="s">
        <v>196</v>
      </c>
      <c r="B98" s="5" t="s">
        <v>329</v>
      </c>
      <c r="C98" s="5" t="s">
        <v>345</v>
      </c>
      <c r="D98" s="18" t="s">
        <v>25</v>
      </c>
      <c r="E98" s="18" t="s">
        <v>25</v>
      </c>
      <c r="F98" s="18" t="s">
        <v>25</v>
      </c>
      <c r="G98" s="18" t="s">
        <v>25</v>
      </c>
      <c r="H98" s="20" t="s">
        <v>399</v>
      </c>
    </row>
    <row r="99" spans="1:8" customFormat="1" ht="72" x14ac:dyDescent="0.25">
      <c r="A99" s="5" t="s">
        <v>628</v>
      </c>
      <c r="B99" s="29" t="s">
        <v>329</v>
      </c>
      <c r="C99" s="29" t="s">
        <v>346</v>
      </c>
      <c r="D99" s="26">
        <v>0</v>
      </c>
      <c r="E99" s="26" t="s">
        <v>25</v>
      </c>
      <c r="F99" s="26">
        <v>0</v>
      </c>
      <c r="G99" s="26">
        <v>0</v>
      </c>
      <c r="H99" s="27">
        <v>0</v>
      </c>
    </row>
    <row r="100" spans="1:8" customFormat="1" ht="89.25" hidden="1" x14ac:dyDescent="0.25">
      <c r="A100" s="5" t="s">
        <v>631</v>
      </c>
      <c r="B100" s="5" t="s">
        <v>329</v>
      </c>
      <c r="C100" s="5" t="s">
        <v>347</v>
      </c>
      <c r="D100" s="17" t="s">
        <v>25</v>
      </c>
      <c r="E100" s="17" t="s">
        <v>25</v>
      </c>
      <c r="F100" s="17" t="s">
        <v>25</v>
      </c>
      <c r="G100" s="17" t="s">
        <v>25</v>
      </c>
      <c r="H100" s="22" t="s">
        <v>399</v>
      </c>
    </row>
    <row r="101" spans="1:8" customFormat="1" ht="89.25" hidden="1" x14ac:dyDescent="0.25">
      <c r="A101" s="5" t="s">
        <v>634</v>
      </c>
      <c r="B101" s="5" t="s">
        <v>329</v>
      </c>
      <c r="C101" s="5" t="s">
        <v>348</v>
      </c>
      <c r="D101" s="6" t="s">
        <v>25</v>
      </c>
      <c r="E101" s="6" t="s">
        <v>25</v>
      </c>
      <c r="F101" s="6" t="s">
        <v>25</v>
      </c>
      <c r="G101" s="6" t="s">
        <v>25</v>
      </c>
      <c r="H101" s="12" t="s">
        <v>399</v>
      </c>
    </row>
    <row r="102" spans="1:8" customFormat="1" ht="89.25" hidden="1" x14ac:dyDescent="0.25">
      <c r="A102" s="13" t="s">
        <v>635</v>
      </c>
      <c r="B102" s="5" t="s">
        <v>329</v>
      </c>
      <c r="C102" s="5" t="s">
        <v>349</v>
      </c>
      <c r="D102" s="14" t="s">
        <v>781</v>
      </c>
      <c r="E102" s="14" t="s">
        <v>781</v>
      </c>
      <c r="F102" s="14" t="s">
        <v>781</v>
      </c>
      <c r="G102" s="14" t="s">
        <v>781</v>
      </c>
      <c r="H102" s="12" t="s">
        <v>399</v>
      </c>
    </row>
    <row r="103" spans="1:8" customFormat="1" ht="102" hidden="1" x14ac:dyDescent="0.25">
      <c r="A103" s="5" t="s">
        <v>639</v>
      </c>
      <c r="B103" s="5" t="s">
        <v>329</v>
      </c>
      <c r="C103" s="5" t="s">
        <v>351</v>
      </c>
      <c r="D103" s="14" t="s">
        <v>352</v>
      </c>
      <c r="E103" s="14" t="s">
        <v>402</v>
      </c>
      <c r="F103" s="14" t="s">
        <v>403</v>
      </c>
      <c r="G103" s="14" t="s">
        <v>404</v>
      </c>
      <c r="H103" s="12" t="s">
        <v>401</v>
      </c>
    </row>
    <row r="104" spans="1:8" customFormat="1" ht="89.25" hidden="1" x14ac:dyDescent="0.25">
      <c r="A104" s="5" t="s">
        <v>641</v>
      </c>
      <c r="B104" s="5" t="s">
        <v>329</v>
      </c>
      <c r="C104" s="5" t="s">
        <v>353</v>
      </c>
      <c r="D104" s="6" t="s">
        <v>25</v>
      </c>
      <c r="E104" s="6" t="s">
        <v>25</v>
      </c>
      <c r="F104" s="6" t="s">
        <v>25</v>
      </c>
      <c r="G104" s="6" t="s">
        <v>25</v>
      </c>
      <c r="H104" s="12" t="s">
        <v>399</v>
      </c>
    </row>
    <row r="105" spans="1:8" customFormat="1" ht="89.25" hidden="1" x14ac:dyDescent="0.25">
      <c r="A105" s="5" t="s">
        <v>681</v>
      </c>
      <c r="B105" s="5" t="s">
        <v>354</v>
      </c>
      <c r="C105" s="5" t="s">
        <v>355</v>
      </c>
      <c r="D105" s="6" t="s">
        <v>25</v>
      </c>
      <c r="E105" s="6" t="s">
        <v>25</v>
      </c>
      <c r="F105" s="6" t="s">
        <v>25</v>
      </c>
      <c r="G105" s="9" t="s">
        <v>25</v>
      </c>
      <c r="H105" s="9" t="s">
        <v>392</v>
      </c>
    </row>
    <row r="106" spans="1:8" customFormat="1" ht="72" hidden="1" x14ac:dyDescent="0.25">
      <c r="A106" s="5" t="s">
        <v>684</v>
      </c>
      <c r="B106" s="5" t="s">
        <v>354</v>
      </c>
      <c r="C106" s="5" t="s">
        <v>356</v>
      </c>
      <c r="D106" s="6" t="s">
        <v>25</v>
      </c>
      <c r="E106" s="6" t="s">
        <v>25</v>
      </c>
      <c r="F106" s="6" t="s">
        <v>25</v>
      </c>
      <c r="G106" s="9" t="s">
        <v>25</v>
      </c>
      <c r="H106" s="9" t="s">
        <v>25</v>
      </c>
    </row>
    <row r="107" spans="1:8" customFormat="1" ht="48" hidden="1" x14ac:dyDescent="0.25">
      <c r="A107" s="5" t="s">
        <v>687</v>
      </c>
      <c r="B107" s="5" t="s">
        <v>354</v>
      </c>
      <c r="C107" s="5" t="s">
        <v>357</v>
      </c>
      <c r="D107" s="6" t="s">
        <v>25</v>
      </c>
      <c r="E107" s="6" t="s">
        <v>25</v>
      </c>
      <c r="F107" s="6" t="s">
        <v>25</v>
      </c>
      <c r="G107" s="9" t="s">
        <v>25</v>
      </c>
      <c r="H107" s="9" t="s">
        <v>25</v>
      </c>
    </row>
    <row r="108" spans="1:8" s="3" customFormat="1" ht="36" hidden="1" x14ac:dyDescent="0.2">
      <c r="A108" s="15" t="s">
        <v>690</v>
      </c>
      <c r="B108" s="15" t="s">
        <v>354</v>
      </c>
      <c r="C108" s="5" t="s">
        <v>358</v>
      </c>
      <c r="D108" s="9" t="s">
        <v>25</v>
      </c>
      <c r="E108" s="9" t="s">
        <v>25</v>
      </c>
      <c r="F108" s="6" t="s">
        <v>25</v>
      </c>
      <c r="G108" s="9"/>
      <c r="H108" s="9" t="s">
        <v>782</v>
      </c>
    </row>
    <row r="109" spans="1:8" s="16" customFormat="1" ht="36" hidden="1" x14ac:dyDescent="0.25">
      <c r="A109" s="15" t="s">
        <v>694</v>
      </c>
      <c r="B109" s="15" t="s">
        <v>354</v>
      </c>
      <c r="C109" s="5" t="s">
        <v>359</v>
      </c>
      <c r="D109" s="9" t="s">
        <v>25</v>
      </c>
      <c r="E109" s="9" t="s">
        <v>25</v>
      </c>
      <c r="F109" s="6" t="s">
        <v>25</v>
      </c>
      <c r="G109" s="9"/>
      <c r="H109" s="9" t="s">
        <v>782</v>
      </c>
    </row>
    <row r="110" spans="1:8" customFormat="1" ht="48" hidden="1" x14ac:dyDescent="0.25">
      <c r="A110" s="5" t="s">
        <v>695</v>
      </c>
      <c r="B110" s="5" t="s">
        <v>354</v>
      </c>
      <c r="C110" s="5" t="s">
        <v>360</v>
      </c>
      <c r="D110" s="6" t="s">
        <v>783</v>
      </c>
      <c r="E110" s="6" t="s">
        <v>783</v>
      </c>
      <c r="F110" s="6" t="s">
        <v>783</v>
      </c>
      <c r="G110" s="9" t="s">
        <v>783</v>
      </c>
      <c r="H110" s="9" t="s">
        <v>783</v>
      </c>
    </row>
    <row r="111" spans="1:8" customFormat="1" ht="48" hidden="1" x14ac:dyDescent="0.25">
      <c r="A111" s="5" t="s">
        <v>698</v>
      </c>
      <c r="B111" s="5" t="s">
        <v>354</v>
      </c>
      <c r="C111" s="5" t="s">
        <v>362</v>
      </c>
      <c r="D111" s="6" t="s">
        <v>783</v>
      </c>
      <c r="E111" s="6" t="s">
        <v>783</v>
      </c>
      <c r="F111" s="6" t="s">
        <v>783</v>
      </c>
      <c r="G111" s="9" t="s">
        <v>783</v>
      </c>
      <c r="H111" s="9" t="s">
        <v>783</v>
      </c>
    </row>
    <row r="112" spans="1:8" customFormat="1" ht="72" hidden="1" x14ac:dyDescent="0.25">
      <c r="A112" s="5" t="s">
        <v>699</v>
      </c>
      <c r="B112" s="5" t="s">
        <v>354</v>
      </c>
      <c r="C112" s="5" t="s">
        <v>363</v>
      </c>
      <c r="D112" s="6" t="s">
        <v>25</v>
      </c>
      <c r="E112" s="6" t="s">
        <v>25</v>
      </c>
      <c r="F112" s="6" t="s">
        <v>25</v>
      </c>
      <c r="G112" s="9" t="s">
        <v>25</v>
      </c>
      <c r="H112" s="9" t="s">
        <v>25</v>
      </c>
    </row>
    <row r="113" spans="1:8" customFormat="1" ht="36" hidden="1" x14ac:dyDescent="0.25">
      <c r="A113" s="5" t="s">
        <v>702</v>
      </c>
      <c r="B113" s="5" t="s">
        <v>364</v>
      </c>
      <c r="C113" s="5" t="s">
        <v>365</v>
      </c>
      <c r="D113" s="6" t="s">
        <v>25</v>
      </c>
      <c r="E113" s="6" t="s">
        <v>25</v>
      </c>
      <c r="F113" s="6" t="s">
        <v>25</v>
      </c>
      <c r="G113" s="6" t="s">
        <v>25</v>
      </c>
      <c r="H113" s="6" t="s">
        <v>25</v>
      </c>
    </row>
    <row r="114" spans="1:8" customFormat="1" ht="24" hidden="1" x14ac:dyDescent="0.25">
      <c r="A114" s="5" t="s">
        <v>705</v>
      </c>
      <c r="B114" s="5" t="s">
        <v>366</v>
      </c>
      <c r="C114" s="5" t="s">
        <v>367</v>
      </c>
      <c r="D114" s="6" t="s">
        <v>25</v>
      </c>
      <c r="E114" s="6" t="s">
        <v>25</v>
      </c>
      <c r="F114" s="6" t="s">
        <v>25</v>
      </c>
      <c r="G114" s="6" t="s">
        <v>25</v>
      </c>
      <c r="H114" s="6" t="s">
        <v>25</v>
      </c>
    </row>
    <row r="115" spans="1:8" customFormat="1" ht="36" hidden="1" x14ac:dyDescent="0.25">
      <c r="A115" s="5" t="s">
        <v>709</v>
      </c>
      <c r="B115" s="5" t="s">
        <v>366</v>
      </c>
      <c r="C115" s="5" t="s">
        <v>368</v>
      </c>
      <c r="D115" s="6" t="s">
        <v>25</v>
      </c>
      <c r="E115" s="6" t="s">
        <v>25</v>
      </c>
      <c r="F115" s="6" t="s">
        <v>25</v>
      </c>
      <c r="G115" s="6" t="s">
        <v>25</v>
      </c>
      <c r="H115" s="6" t="s">
        <v>25</v>
      </c>
    </row>
    <row r="116" spans="1:8" customFormat="1" ht="60" hidden="1" x14ac:dyDescent="0.25">
      <c r="A116" s="5" t="s">
        <v>712</v>
      </c>
      <c r="B116" s="5" t="s">
        <v>366</v>
      </c>
      <c r="C116" s="5" t="s">
        <v>369</v>
      </c>
      <c r="D116" s="6" t="s">
        <v>25</v>
      </c>
      <c r="E116" s="6" t="s">
        <v>25</v>
      </c>
      <c r="F116" s="6" t="s">
        <v>25</v>
      </c>
      <c r="G116" s="6" t="s">
        <v>25</v>
      </c>
      <c r="H116" s="6" t="s">
        <v>25</v>
      </c>
    </row>
    <row r="117" spans="1:8" ht="36" hidden="1" x14ac:dyDescent="0.2">
      <c r="A117" s="5" t="s">
        <v>715</v>
      </c>
      <c r="B117" s="5" t="s">
        <v>366</v>
      </c>
      <c r="C117" s="5" t="s">
        <v>370</v>
      </c>
      <c r="D117" s="6" t="s">
        <v>25</v>
      </c>
      <c r="E117" s="6" t="s">
        <v>25</v>
      </c>
      <c r="F117" s="6" t="s">
        <v>25</v>
      </c>
      <c r="G117" s="6" t="s">
        <v>25</v>
      </c>
      <c r="H117" s="6" t="s">
        <v>25</v>
      </c>
    </row>
    <row r="118" spans="1:8" ht="48" hidden="1" x14ac:dyDescent="0.2">
      <c r="A118" s="5" t="s">
        <v>718</v>
      </c>
      <c r="B118" s="5" t="s">
        <v>366</v>
      </c>
      <c r="C118" s="5" t="s">
        <v>371</v>
      </c>
      <c r="D118" s="6" t="s">
        <v>25</v>
      </c>
      <c r="E118" s="6" t="s">
        <v>25</v>
      </c>
      <c r="F118" s="6" t="s">
        <v>25</v>
      </c>
      <c r="G118" s="6" t="s">
        <v>25</v>
      </c>
      <c r="H118" s="6" t="s">
        <v>25</v>
      </c>
    </row>
    <row r="119" spans="1:8" customFormat="1" ht="48" hidden="1" x14ac:dyDescent="0.25">
      <c r="A119" s="5" t="s">
        <v>721</v>
      </c>
      <c r="B119" s="5" t="s">
        <v>372</v>
      </c>
      <c r="C119" s="5" t="s">
        <v>373</v>
      </c>
      <c r="D119" s="6" t="s">
        <v>25</v>
      </c>
      <c r="E119" s="6" t="s">
        <v>25</v>
      </c>
      <c r="F119" s="6" t="s">
        <v>25</v>
      </c>
      <c r="G119" s="6" t="s">
        <v>25</v>
      </c>
      <c r="H119" s="6" t="s">
        <v>25</v>
      </c>
    </row>
    <row r="120" spans="1:8" customFormat="1" ht="36" hidden="1" x14ac:dyDescent="0.25">
      <c r="A120" s="5" t="s">
        <v>725</v>
      </c>
      <c r="B120" s="5" t="s">
        <v>372</v>
      </c>
      <c r="C120" s="5" t="s">
        <v>374</v>
      </c>
      <c r="D120" s="6" t="s">
        <v>25</v>
      </c>
      <c r="E120" s="6" t="s">
        <v>25</v>
      </c>
      <c r="F120" s="6" t="s">
        <v>25</v>
      </c>
      <c r="G120" s="6" t="s">
        <v>25</v>
      </c>
      <c r="H120" s="6" t="s">
        <v>25</v>
      </c>
    </row>
    <row r="121" spans="1:8" customFormat="1" ht="36" hidden="1" x14ac:dyDescent="0.25">
      <c r="A121" s="5" t="s">
        <v>729</v>
      </c>
      <c r="B121" s="5" t="s">
        <v>372</v>
      </c>
      <c r="C121" s="5" t="s">
        <v>375</v>
      </c>
      <c r="D121" s="6" t="s">
        <v>25</v>
      </c>
      <c r="E121" s="6" t="s">
        <v>25</v>
      </c>
      <c r="F121" s="6" t="s">
        <v>25</v>
      </c>
      <c r="G121" s="6" t="s">
        <v>25</v>
      </c>
      <c r="H121" s="6" t="s">
        <v>25</v>
      </c>
    </row>
    <row r="122" spans="1:8" ht="36" hidden="1" x14ac:dyDescent="0.2">
      <c r="A122" s="5" t="s">
        <v>201</v>
      </c>
      <c r="B122" s="5" t="s">
        <v>364</v>
      </c>
      <c r="C122" s="5" t="s">
        <v>376</v>
      </c>
      <c r="D122" s="6" t="s">
        <v>25</v>
      </c>
      <c r="E122" s="6" t="s">
        <v>25</v>
      </c>
      <c r="F122" s="6" t="s">
        <v>25</v>
      </c>
      <c r="G122" s="6" t="s">
        <v>25</v>
      </c>
      <c r="H122" s="6" t="s">
        <v>25</v>
      </c>
    </row>
    <row r="123" spans="1:8" ht="60" hidden="1" x14ac:dyDescent="0.2">
      <c r="A123" s="5" t="s">
        <v>213</v>
      </c>
      <c r="B123" s="5" t="s">
        <v>364</v>
      </c>
      <c r="C123" s="5" t="s">
        <v>377</v>
      </c>
      <c r="D123" s="6" t="s">
        <v>25</v>
      </c>
      <c r="E123" s="6" t="s">
        <v>25</v>
      </c>
      <c r="F123" s="6" t="s">
        <v>25</v>
      </c>
      <c r="G123" s="6" t="s">
        <v>25</v>
      </c>
      <c r="H123" s="6" t="s">
        <v>25</v>
      </c>
    </row>
    <row r="124" spans="1:8" customFormat="1" ht="36" hidden="1" x14ac:dyDescent="0.25">
      <c r="A124" s="5" t="s">
        <v>738</v>
      </c>
      <c r="B124" s="5" t="s">
        <v>364</v>
      </c>
      <c r="C124" s="5" t="s">
        <v>378</v>
      </c>
      <c r="D124" s="6" t="s">
        <v>25</v>
      </c>
      <c r="E124" s="6" t="s">
        <v>25</v>
      </c>
      <c r="F124" s="6" t="s">
        <v>25</v>
      </c>
      <c r="G124" s="6" t="s">
        <v>25</v>
      </c>
      <c r="H124" s="6" t="s">
        <v>25</v>
      </c>
    </row>
    <row r="125" spans="1:8" s="8" customFormat="1" ht="36" hidden="1" x14ac:dyDescent="0.25">
      <c r="A125" s="5" t="s">
        <v>741</v>
      </c>
      <c r="B125" s="5" t="s">
        <v>364</v>
      </c>
      <c r="C125" s="5" t="s">
        <v>379</v>
      </c>
      <c r="D125" s="6" t="s">
        <v>25</v>
      </c>
      <c r="E125" s="6" t="s">
        <v>25</v>
      </c>
      <c r="F125" s="6" t="s">
        <v>25</v>
      </c>
      <c r="G125" s="6" t="s">
        <v>25</v>
      </c>
      <c r="H125" s="6" t="s">
        <v>25</v>
      </c>
    </row>
    <row r="126" spans="1:8" s="8" customFormat="1" ht="36" hidden="1" x14ac:dyDescent="0.25">
      <c r="A126" s="5" t="s">
        <v>744</v>
      </c>
      <c r="B126" s="5" t="s">
        <v>364</v>
      </c>
      <c r="C126" s="5" t="s">
        <v>380</v>
      </c>
      <c r="D126" s="6" t="s">
        <v>25</v>
      </c>
      <c r="E126" s="6" t="s">
        <v>25</v>
      </c>
      <c r="F126" s="6" t="s">
        <v>25</v>
      </c>
      <c r="G126" s="6" t="s">
        <v>25</v>
      </c>
      <c r="H126" s="6" t="s">
        <v>25</v>
      </c>
    </row>
    <row r="127" spans="1:8" s="8" customFormat="1" ht="36" hidden="1" x14ac:dyDescent="0.25">
      <c r="A127" s="5" t="s">
        <v>748</v>
      </c>
      <c r="B127" s="5" t="s">
        <v>364</v>
      </c>
      <c r="C127" s="5" t="s">
        <v>381</v>
      </c>
      <c r="D127" s="18" t="s">
        <v>25</v>
      </c>
      <c r="E127" s="18" t="s">
        <v>25</v>
      </c>
      <c r="F127" s="18" t="s">
        <v>25</v>
      </c>
      <c r="G127" s="18" t="s">
        <v>25</v>
      </c>
      <c r="H127" s="18" t="s">
        <v>25</v>
      </c>
    </row>
    <row r="128" spans="1:8" s="8" customFormat="1" ht="36" x14ac:dyDescent="0.25">
      <c r="A128" s="13" t="s">
        <v>751</v>
      </c>
      <c r="B128" s="29" t="s">
        <v>364</v>
      </c>
      <c r="C128" s="29" t="s">
        <v>382</v>
      </c>
      <c r="D128" s="26" t="s">
        <v>25</v>
      </c>
      <c r="E128" s="26" t="s">
        <v>25</v>
      </c>
      <c r="F128" s="26" t="s">
        <v>25</v>
      </c>
      <c r="G128" s="26" t="s">
        <v>25</v>
      </c>
      <c r="H128" s="26">
        <v>0</v>
      </c>
    </row>
    <row r="129" spans="1:8" s="8" customFormat="1" ht="24" hidden="1" x14ac:dyDescent="0.25">
      <c r="A129" s="5" t="s">
        <v>784</v>
      </c>
      <c r="B129" s="5" t="s">
        <v>268</v>
      </c>
      <c r="C129" s="5" t="e">
        <v>#N/A</v>
      </c>
      <c r="D129" s="17" t="s">
        <v>25</v>
      </c>
      <c r="E129" s="17" t="s">
        <v>25</v>
      </c>
      <c r="F129" s="17" t="s">
        <v>25</v>
      </c>
      <c r="G129" s="21" t="s">
        <v>25</v>
      </c>
      <c r="H129" s="21" t="s">
        <v>25</v>
      </c>
    </row>
    <row r="130" spans="1:8" ht="25.5" hidden="1" x14ac:dyDescent="0.2">
      <c r="A130" s="5" t="s">
        <v>784</v>
      </c>
      <c r="B130" s="5" t="s">
        <v>354</v>
      </c>
      <c r="C130" s="5" t="e">
        <v>#N/A</v>
      </c>
      <c r="D130" s="6" t="s">
        <v>783</v>
      </c>
      <c r="E130" s="6" t="s">
        <v>783</v>
      </c>
      <c r="F130" s="6" t="s">
        <v>783</v>
      </c>
      <c r="G130" s="9" t="s">
        <v>783</v>
      </c>
      <c r="H130" s="9" t="s">
        <v>783</v>
      </c>
    </row>
    <row r="131" spans="1:8" ht="89.25" hidden="1" x14ac:dyDescent="0.2">
      <c r="A131" s="5" t="s">
        <v>784</v>
      </c>
      <c r="B131" s="5" t="s">
        <v>329</v>
      </c>
      <c r="C131" s="5" t="e">
        <v>#N/A</v>
      </c>
      <c r="D131" s="6" t="s">
        <v>25</v>
      </c>
      <c r="E131" s="6" t="s">
        <v>25</v>
      </c>
      <c r="F131" s="6" t="s">
        <v>25</v>
      </c>
      <c r="G131" s="6" t="s">
        <v>25</v>
      </c>
      <c r="H131" s="12" t="s">
        <v>399</v>
      </c>
    </row>
    <row r="132" spans="1:8" ht="48" hidden="1" x14ac:dyDescent="0.2">
      <c r="A132" s="5" t="s">
        <v>784</v>
      </c>
      <c r="B132" s="5" t="s">
        <v>242</v>
      </c>
      <c r="C132" s="5" t="e">
        <v>#N/A</v>
      </c>
      <c r="D132" s="6" t="s">
        <v>25</v>
      </c>
      <c r="E132" s="6" t="s">
        <v>25</v>
      </c>
      <c r="F132" s="6" t="s">
        <v>25</v>
      </c>
      <c r="G132" s="6" t="s">
        <v>25</v>
      </c>
      <c r="H132" s="6" t="s">
        <v>25</v>
      </c>
    </row>
    <row r="133" spans="1:8" ht="102" hidden="1" x14ac:dyDescent="0.2">
      <c r="A133" s="5" t="s">
        <v>784</v>
      </c>
      <c r="B133" s="5" t="s">
        <v>268</v>
      </c>
      <c r="C133" s="5" t="e">
        <v>#N/A</v>
      </c>
      <c r="D133" s="6" t="s">
        <v>25</v>
      </c>
      <c r="E133" s="6" t="s">
        <v>25</v>
      </c>
      <c r="F133" s="6" t="s">
        <v>25</v>
      </c>
      <c r="G133" s="9" t="s">
        <v>25</v>
      </c>
      <c r="H133" s="6" t="s">
        <v>390</v>
      </c>
    </row>
  </sheetData>
  <autoFilter ref="B2:H133" xr:uid="{EE59671C-B959-40D1-828C-3A2FF6071386}">
    <filterColumn colId="6">
      <filters>
        <filter val="0"/>
        <filter val="1,199"/>
        <filter val="1,521"/>
        <filter val="1,521_x000a_(associated with 7.3.3.17.1)"/>
        <filter val="2,137"/>
        <filter val="2,675"/>
        <filter val="31,479"/>
        <filter val="4,364"/>
        <filter val="4,364_x000a_(associated with 7.3.3.8.1)"/>
        <filter val="4,779"/>
      </filters>
    </filterColumn>
  </autoFilter>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0BA96DB7B705A43B8AD23F39205407B" ma:contentTypeVersion="15" ma:contentTypeDescription="Create a new document." ma:contentTypeScope="" ma:versionID="8f322428e8a2f25432669f825df9b9ff">
  <xsd:schema xmlns:xsd="http://www.w3.org/2001/XMLSchema" xmlns:xs="http://www.w3.org/2001/XMLSchema" xmlns:p="http://schemas.microsoft.com/office/2006/metadata/properties" xmlns:ns2="97e57212-3e02-407f-8b2d-05f7d7f19b15" xmlns:ns3="a052ecc6-f5a4-49f4-aa10-e791a5474042" xmlns:ns4="f19a5c4a-5a58-4074-aba8-4b17174d92ff" targetNamespace="http://schemas.microsoft.com/office/2006/metadata/properties" ma:root="true" ma:fieldsID="bc564fab3d0ad42139c7e5656de19394" ns2:_="" ns3:_="" ns4:_="">
    <xsd:import namespace="97e57212-3e02-407f-8b2d-05f7d7f19b15"/>
    <xsd:import namespace="a052ecc6-f5a4-49f4-aa10-e791a5474042"/>
    <xsd:import namespace="f19a5c4a-5a58-4074-aba8-4b17174d92ff"/>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_Flow_SignoffStatus" minOccurs="0"/>
                <xsd:element ref="ns4:SharedWithUsers" minOccurs="0"/>
                <xsd:element ref="ns4:SharedWithDetails" minOccurs="0"/>
                <xsd:element ref="ns3:MediaServiceMetadata" minOccurs="0"/>
                <xsd:element ref="ns3:MediaServiceFastMetadata" minOccurs="0"/>
                <xsd:element ref="ns3:MediaServiceAutoKeyPoints" minOccurs="0"/>
                <xsd:element ref="ns3:MediaServiceKeyPoints" minOccurs="0"/>
                <xsd:element ref="ns3:PL_x0020_Note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24d0182-08b3-4895-a1a7-ad36b16082cb}" ma:internalName="TaxCatchAll" ma:showField="CatchAllData"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24d0182-08b3-4895-a1a7-ad36b16082cb}" ma:internalName="TaxCatchAllLabel" ma:readOnly="true" ma:showField="CatchAllDataLabel"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052ecc6-f5a4-49f4-aa10-e791a5474042" elementFormDefault="qualified">
    <xsd:import namespace="http://schemas.microsoft.com/office/2006/documentManagement/types"/>
    <xsd:import namespace="http://schemas.microsoft.com/office/infopath/2007/PartnerControls"/>
    <xsd:element name="_Flow_SignoffStatus" ma:index="14" nillable="true" ma:displayName="Sign-off status" ma:internalName="Sign_x002d_off_x0020_status">
      <xsd:simpleType>
        <xsd:restriction base="dms:Text"/>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PL_x0020_Notes" ma:index="21" nillable="true" ma:displayName="PL Notes" ma:description="Paralegal notes only" ma:format="Dropdown" ma:internalName="PL_x0020_Notes">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MediaServiceLocation" ma:index="2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19a5c4a-5a58-4074-aba8-4b17174d92f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TaxCatchAll xmlns="97e57212-3e02-407f-8b2d-05f7d7f19b15"/>
    <PL_x0020_Notes xmlns="a052ecc6-f5a4-49f4-aa10-e791a5474042" xsi:nil="true"/>
    <_Flow_SignoffStatus xmlns="a052ecc6-f5a4-49f4-aa10-e791a547404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b06c99b3-cd83-43e5-b4c1-d62f316c1e37" ContentTypeId="0x0101" PreviousValue="false"/>
</file>

<file path=customXml/itemProps1.xml><?xml version="1.0" encoding="utf-8"?>
<ds:datastoreItem xmlns:ds="http://schemas.openxmlformats.org/officeDocument/2006/customXml" ds:itemID="{D7F01B7D-75E6-47F4-A035-1DACEA2AF5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a052ecc6-f5a4-49f4-aa10-e791a5474042"/>
    <ds:schemaRef ds:uri="f19a5c4a-5a58-4074-aba8-4b17174d92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091AD8F-6396-4AAB-B74E-4DB2D3C260EC}">
  <ds:schemaRefs>
    <ds:schemaRef ds:uri="http://schemas.microsoft.com/office/2006/documentManagement/types"/>
    <ds:schemaRef ds:uri="http://purl.org/dc/term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f19a5c4a-5a58-4074-aba8-4b17174d92ff"/>
    <ds:schemaRef ds:uri="a052ecc6-f5a4-49f4-aa10-e791a5474042"/>
    <ds:schemaRef ds:uri="97e57212-3e02-407f-8b2d-05f7d7f19b15"/>
    <ds:schemaRef ds:uri="http://www.w3.org/XML/1998/namespace"/>
  </ds:schemaRefs>
</ds:datastoreItem>
</file>

<file path=customXml/itemProps3.xml><?xml version="1.0" encoding="utf-8"?>
<ds:datastoreItem xmlns:ds="http://schemas.openxmlformats.org/officeDocument/2006/customXml" ds:itemID="{C982CB03-3A7F-404B-B2D8-DD9ED7C6289A}">
  <ds:schemaRefs>
    <ds:schemaRef ds:uri="http://schemas.microsoft.com/sharepoint/v3/contenttype/forms"/>
  </ds:schemaRefs>
</ds:datastoreItem>
</file>

<file path=customXml/itemProps4.xml><?xml version="1.0" encoding="utf-8"?>
<ds:datastoreItem xmlns:ds="http://schemas.openxmlformats.org/officeDocument/2006/customXml" ds:itemID="{DC9610BB-4942-4747-A3C6-55C8D3F04B5A}">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WMP PGE-21-25</vt:lpstr>
      <vt:lpstr>Tx-Dx Split</vt:lpstr>
      <vt:lpstr>Summary Table 2.24 - 4PM</vt:lpstr>
      <vt:lpstr>Sheet1</vt:lpstr>
      <vt:lpstr>Summary Table #2 2.24 - 4PM</vt:lpstr>
      <vt:lpstr>Summary Table 2</vt:lpstr>
      <vt:lpstr>initiative Cross Check</vt:lpstr>
      <vt:lpstr>Summary Table 1</vt:lpstr>
      <vt:lpstr>'Tx-Dx Split'!_Hlk62822335</vt:lpstr>
      <vt:lpstr>'WMP PGE-21-25'!_Hlk62822335</vt:lpstr>
      <vt:lpstr>'Tx-Dx Split'!_Hlk62822352</vt:lpstr>
      <vt:lpstr>'Tx-Dx Split'!_Hlk62822366</vt:lpstr>
    </vt:vector>
  </TitlesOfParts>
  <Manager/>
  <Company>Pacific Gas and Electric Co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Rapp, Brandon</dc:creator>
  <cp:keywords/>
  <dc:description/>
  <cp:lastModifiedBy>Storer, Taylor</cp:lastModifiedBy>
  <cp:revision/>
  <dcterms:created xsi:type="dcterms:W3CDTF">2021-02-23T04:13:41Z</dcterms:created>
  <dcterms:modified xsi:type="dcterms:W3CDTF">2021-10-29T20:58:37Z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0x010100E0BA96DB7B705A43B8AD23F39205407B</vt:lpwstr>
  </property>
  <property fmtid="{D5CDD505-2E9C-101B-9397-08002B2CF9AE}" pid="3" name="pgeRecordCategory">
    <vt:lpwstr/>
  </property>
  <property fmtid="{D5CDD505-2E9C-101B-9397-08002B2CF9AE}" pid="4" name="TitusGUID">
    <vt:lpwstr>9778f541-501c-4d77-85d1-bfc6c026efcb</vt:lpwstr>
  </property>
</Properties>
</file>