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5.11\"/>
    </mc:Choice>
  </mc:AlternateContent>
  <xr:revisionPtr revIDLastSave="0" documentId="8_{83D06816-FC92-42E0-80AA-D3582D2595BA}" xr6:coauthVersionLast="47" xr6:coauthVersionMax="47" xr10:uidLastSave="{00000000-0000-0000-0000-000000000000}"/>
  <bookViews>
    <workbookView xWindow="-120" yWindow="-120" windowWidth="29040" windowHeight="15720" xr2:uid="{66F8FF7B-CCD3-4B31-8775-92283881FF23}"/>
  </bookViews>
  <sheets>
    <sheet name="AB 1613" sheetId="1" r:id="rId1"/>
  </sheets>
  <definedNames>
    <definedName name="Inputs">#REF!</definedName>
    <definedName name="_xlnm.Print_Area" localSheetId="0">'AB 1613'!$A$1:$J$66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47" i="1" s="1"/>
  <c r="D48" i="1" s="1"/>
  <c r="H28" i="1"/>
  <c r="H23" i="1"/>
  <c r="H10" i="1" s="1"/>
  <c r="B60" i="1"/>
  <c r="E3" i="1" l="1"/>
</calcChain>
</file>

<file path=xl/sharedStrings.xml><?xml version="1.0" encoding="utf-8"?>
<sst xmlns="http://schemas.openxmlformats.org/spreadsheetml/2006/main" count="46" uniqueCount="37">
  <si>
    <t>Pacific Gas and Electric Company</t>
  </si>
  <si>
    <r>
      <t>VARIABLE PRICE FOR AB1613 ELIGIBLE COMBINED HEAT &amp; POWER FACILITIES</t>
    </r>
    <r>
      <rPr>
        <b/>
        <u/>
        <vertAlign val="superscript"/>
        <sz val="12"/>
        <color indexed="8"/>
        <rFont val="Arial"/>
        <family val="2"/>
      </rPr>
      <t>1</t>
    </r>
  </si>
  <si>
    <t xml:space="preserve">Prepared pursuant to Decision D.09-12-042 </t>
  </si>
  <si>
    <r>
      <rPr>
        <b/>
        <u/>
        <sz val="10"/>
        <color indexed="8"/>
        <rFont val="Arial"/>
        <family val="2"/>
      </rPr>
      <t>Variable Price Component</t>
    </r>
    <r>
      <rPr>
        <u/>
        <vertAlign val="superscript"/>
        <sz val="10"/>
        <color indexed="8"/>
        <rFont val="Arial"/>
        <family val="2"/>
      </rPr>
      <t>2</t>
    </r>
  </si>
  <si>
    <r>
      <t xml:space="preserve">Variable price in $/kWh is calculated based on substituting the variables below into the formula adopted in D.09-12-042 </t>
    </r>
    <r>
      <rPr>
        <sz val="11"/>
        <color theme="1"/>
        <rFont val="Calibri"/>
        <family val="2"/>
        <scheme val="minor"/>
      </rPr>
      <t xml:space="preserve">
</t>
    </r>
  </si>
  <si>
    <t>Variable Price</t>
  </si>
  <si>
    <t xml:space="preserve"> Variable price = [(Monthly bidweek gas price + Intrastate gas transportation rate)/1,000,000* Heat Rate] + Variable O&amp;M</t>
  </si>
  <si>
    <t>$/kWh</t>
  </si>
  <si>
    <t>Monthly Bidweek Gas Price</t>
  </si>
  <si>
    <t xml:space="preserve">Monthly bidweek gas price shall be calculated as the average of monthly bidweek gas price indices at PG&amp;E Citygate as </t>
  </si>
  <si>
    <t>reported in Gas Daily, Natural Gas Intelligence, and Natural Gas Weekly, as available.</t>
  </si>
  <si>
    <t>$/MMBtu</t>
  </si>
  <si>
    <t>Intrastate Gas Transportation</t>
  </si>
  <si>
    <t xml:space="preserve">Intrastate gas transportation rate shall be the tariffed intrastate gas transportation rate for large electric generators as published </t>
  </si>
  <si>
    <t>in the PG&amp;E Gas Tariffs G-EG and G-SUR.</t>
  </si>
  <si>
    <t>G-EG*</t>
  </si>
  <si>
    <t>G-SUR</t>
  </si>
  <si>
    <t>Intrastate Transportation Rate</t>
  </si>
  <si>
    <t>Monthly Heat Rate</t>
  </si>
  <si>
    <t>The Heat Rate pursuant to D.09-12-042, shall be equal to:</t>
  </si>
  <si>
    <t>Btu/kWh</t>
  </si>
  <si>
    <t>Heat Rate</t>
  </si>
  <si>
    <t>Variable O&amp;M</t>
  </si>
  <si>
    <t>The Variable O&amp;M shall be the amount in the following table for the year in which the payment is being calculated.</t>
  </si>
  <si>
    <t>For years after 2023, Variable O&amp;M shall be the 2023 payment multiplied by 1.02, compounded for each year beyond 2023.</t>
  </si>
  <si>
    <t>Year</t>
  </si>
  <si>
    <t>For latest updated Power Purchase &amp; Sale Agreements in accordance with D.09-12-042, please refer to PG&amp;E's AB 1613 webpage:</t>
  </si>
  <si>
    <t>http://www.pge.com/b2b/energysupply/qualifyingfacilities/AB1613/</t>
  </si>
  <si>
    <r>
      <t xml:space="preserve">Please direct your questions regarding this posting to </t>
    </r>
    <r>
      <rPr>
        <b/>
        <u/>
        <sz val="10"/>
        <color indexed="12"/>
        <rFont val="Arial"/>
        <family val="2"/>
      </rPr>
      <t>AB1613Inquiries@pge.com</t>
    </r>
  </si>
  <si>
    <t>Notes</t>
  </si>
  <si>
    <t>1. Variable energy price is derived solely for purposes of implementing the AB 1613 Power Purchase &amp; Sale Agreements approved by the CPUC in D. 09-12-042.</t>
  </si>
  <si>
    <t>2. Variable Price Component does not include Fixed Price Component, TOD Factors, Locational Bonus, and additional pricing methodology set forth in D.09-12-042.</t>
  </si>
  <si>
    <t xml:space="preserve">*The G-EG transportation rate used above reflects exemptions applicable to California Air Resources Board (ARB) Covered Entities. This rate equals the G-EG non-backbone rate, reduced by </t>
  </si>
  <si>
    <t xml:space="preserve">AB 32 GHG Compliance Costs (Cap-and-Trade Cost Exemption) and the ARB AB32 Cost of Implementation rate component. </t>
  </si>
  <si>
    <t>Published 11/07/2025</t>
  </si>
  <si>
    <t>PG&amp;E AL 5099-G, Non-Backbone</t>
  </si>
  <si>
    <t>PG&amp;E AL 5135-G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</si>
</sst>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.000000_);_(* \(#,##0.000000\);_(* &quot;-&quot;??_);_(@_)"/>
    <numFmt numFmtId="166" formatCode="_(* #,##0.0000_);_(* \(#,##0.0000\);_(* &quot;-&quot;??_);_(@_)"/>
    <numFmt numFmtId="167" formatCode="#,##0.0000_);\(#,##0.0000\)"/>
    <numFmt numFmtId="168" formatCode="0.000000"/>
    <numFmt numFmtId="169" formatCode="_(* #,##0_);_(* \(#,##0\);_(* &quot;-&quot;??_);_(@_)"/>
    <numFmt numFmtId="170" formatCode="_(* #,##0.00000_);_(* \(#,##0.000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u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vertAlign val="superscript"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000000"/>
      <name val="Arial"/>
      <family val="2"/>
    </font>
    <font>
      <b/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3" applyFont="1"/>
    <xf numFmtId="0" fontId="3" fillId="0" borderId="0" xfId="3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quotePrefix="1" applyFont="1" applyAlignment="1">
      <alignment horizontal="center"/>
    </xf>
    <xf numFmtId="0" fontId="7" fillId="0" borderId="0" xfId="3" applyFont="1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1" xfId="3" quotePrefix="1" applyNumberFormat="1" applyFont="1" applyBorder="1" applyAlignment="1">
      <alignment horizontal="left" vertical="center"/>
    </xf>
    <xf numFmtId="164" fontId="3" fillId="2" borderId="2" xfId="3" quotePrefix="1" applyNumberFormat="1" applyFont="1" applyFill="1" applyBorder="1" applyAlignment="1">
      <alignment horizontal="left" vertical="center"/>
    </xf>
    <xf numFmtId="164" fontId="3" fillId="2" borderId="3" xfId="3" quotePrefix="1" applyNumberFormat="1" applyFont="1" applyFill="1" applyBorder="1" applyAlignment="1">
      <alignment horizontal="left" vertical="center"/>
    </xf>
    <xf numFmtId="0" fontId="8" fillId="0" borderId="4" xfId="3" applyFont="1" applyBorder="1" applyAlignment="1">
      <alignment vertical="top" readingOrder="1"/>
    </xf>
    <xf numFmtId="0" fontId="11" fillId="0" borderId="5" xfId="3" applyFont="1" applyBorder="1" applyAlignment="1">
      <alignment horizontal="left"/>
    </xf>
    <xf numFmtId="0" fontId="12" fillId="0" borderId="5" xfId="3" applyFont="1" applyBorder="1"/>
    <xf numFmtId="0" fontId="12" fillId="0" borderId="5" xfId="3" applyFont="1" applyBorder="1" applyAlignment="1">
      <alignment horizontal="right"/>
    </xf>
    <xf numFmtId="0" fontId="12" fillId="0" borderId="6" xfId="3" applyFont="1" applyBorder="1" applyAlignment="1">
      <alignment wrapText="1"/>
    </xf>
    <xf numFmtId="0" fontId="2" fillId="0" borderId="0" xfId="3" applyFont="1" applyAlignment="1">
      <alignment horizontal="right"/>
    </xf>
    <xf numFmtId="0" fontId="3" fillId="0" borderId="6" xfId="3" quotePrefix="1" applyFont="1" applyBorder="1" applyAlignment="1">
      <alignment horizontal="center"/>
    </xf>
    <xf numFmtId="0" fontId="13" fillId="0" borderId="7" xfId="3" quotePrefix="1" applyFont="1" applyBorder="1" applyAlignment="1">
      <alignment horizontal="left" vertical="top"/>
    </xf>
    <xf numFmtId="0" fontId="13" fillId="0" borderId="0" xfId="3" quotePrefix="1" applyFont="1" applyAlignment="1">
      <alignment horizontal="left" vertical="top" wrapText="1"/>
    </xf>
    <xf numFmtId="0" fontId="13" fillId="0" borderId="8" xfId="3" quotePrefix="1" applyFont="1" applyBorder="1" applyAlignment="1">
      <alignment horizontal="left" vertical="top" wrapText="1"/>
    </xf>
    <xf numFmtId="0" fontId="3" fillId="0" borderId="9" xfId="3" quotePrefix="1" applyFont="1" applyBorder="1" applyAlignment="1">
      <alignment horizontal="center"/>
    </xf>
    <xf numFmtId="0" fontId="3" fillId="0" borderId="10" xfId="3" quotePrefix="1" applyFont="1" applyBorder="1" applyAlignment="1">
      <alignment horizontal="center"/>
    </xf>
    <xf numFmtId="0" fontId="7" fillId="0" borderId="9" xfId="3" quotePrefix="1" applyFont="1" applyBorder="1" applyAlignment="1">
      <alignment horizontal="left" vertical="top"/>
    </xf>
    <xf numFmtId="0" fontId="7" fillId="0" borderId="11" xfId="3" quotePrefix="1" applyFont="1" applyBorder="1" applyAlignment="1">
      <alignment horizontal="left" vertical="top" wrapText="1"/>
    </xf>
    <xf numFmtId="0" fontId="7" fillId="0" borderId="10" xfId="3" quotePrefix="1" applyFont="1" applyBorder="1" applyAlignment="1">
      <alignment horizontal="left" vertical="top" wrapText="1"/>
    </xf>
    <xf numFmtId="165" fontId="12" fillId="0" borderId="9" xfId="3" applyNumberFormat="1" applyFont="1" applyBorder="1" applyAlignment="1">
      <alignment horizontal="left" indent="1"/>
    </xf>
    <xf numFmtId="166" fontId="14" fillId="0" borderId="10" xfId="4" applyNumberFormat="1" applyFont="1" applyFill="1" applyBorder="1" applyAlignment="1">
      <alignment horizontal="left"/>
    </xf>
    <xf numFmtId="0" fontId="2" fillId="0" borderId="0" xfId="3" quotePrefix="1" applyFont="1"/>
    <xf numFmtId="0" fontId="13" fillId="0" borderId="0" xfId="3" applyFont="1" applyAlignment="1">
      <alignment vertical="top" wrapText="1"/>
    </xf>
    <xf numFmtId="0" fontId="1" fillId="0" borderId="0" xfId="3" applyAlignment="1">
      <alignment horizontal="center"/>
    </xf>
    <xf numFmtId="167" fontId="15" fillId="0" borderId="0" xfId="4" applyNumberFormat="1" applyFont="1" applyFill="1" applyBorder="1" applyAlignment="1">
      <alignment horizontal="left"/>
    </xf>
    <xf numFmtId="168" fontId="2" fillId="0" borderId="0" xfId="3" applyNumberFormat="1" applyFont="1"/>
    <xf numFmtId="0" fontId="16" fillId="0" borderId="4" xfId="3" applyFont="1" applyBorder="1" applyAlignment="1">
      <alignment horizontal="left" indent="1"/>
    </xf>
    <xf numFmtId="0" fontId="12" fillId="0" borderId="5" xfId="3" applyFont="1" applyBorder="1" applyAlignment="1">
      <alignment horizontal="left" vertical="top"/>
    </xf>
    <xf numFmtId="0" fontId="12" fillId="0" borderId="5" xfId="3" quotePrefix="1" applyFont="1" applyBorder="1" applyAlignment="1">
      <alignment vertical="top" wrapText="1"/>
    </xf>
    <xf numFmtId="0" fontId="12" fillId="0" borderId="6" xfId="3" applyFont="1" applyBorder="1" applyAlignment="1">
      <alignment horizontal="right" vertical="top"/>
    </xf>
    <xf numFmtId="165" fontId="14" fillId="0" borderId="5" xfId="1" applyNumberFormat="1" applyFont="1" applyFill="1" applyBorder="1" applyAlignment="1">
      <alignment horizontal="right"/>
    </xf>
    <xf numFmtId="0" fontId="2" fillId="0" borderId="6" xfId="3" applyFont="1" applyBorder="1" applyAlignment="1">
      <alignment horizontal="left"/>
    </xf>
    <xf numFmtId="0" fontId="13" fillId="0" borderId="7" xfId="3" applyFont="1" applyBorder="1" applyAlignment="1">
      <alignment horizontal="left" vertical="top" indent="1"/>
    </xf>
    <xf numFmtId="0" fontId="13" fillId="0" borderId="0" xfId="3" applyFont="1" applyAlignment="1">
      <alignment horizontal="left" vertical="top" wrapText="1" indent="1"/>
    </xf>
    <xf numFmtId="0" fontId="13" fillId="0" borderId="8" xfId="3" applyFont="1" applyBorder="1" applyAlignment="1">
      <alignment horizontal="left" vertical="top" wrapText="1" indent="1"/>
    </xf>
    <xf numFmtId="166" fontId="14" fillId="0" borderId="0" xfId="1" applyNumberFormat="1" applyFont="1" applyFill="1" applyBorder="1" applyAlignment="1">
      <alignment horizontal="right"/>
    </xf>
    <xf numFmtId="166" fontId="14" fillId="0" borderId="8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horizontal="right"/>
    </xf>
    <xf numFmtId="0" fontId="2" fillId="0" borderId="8" xfId="3" applyFont="1" applyBorder="1" applyAlignment="1">
      <alignment horizontal="left"/>
    </xf>
    <xf numFmtId="0" fontId="13" fillId="0" borderId="7" xfId="3" applyFont="1" applyBorder="1" applyAlignment="1">
      <alignment horizontal="left" vertical="top" wrapText="1" indent="1"/>
    </xf>
    <xf numFmtId="0" fontId="12" fillId="0" borderId="8" xfId="3" applyFont="1" applyBorder="1" applyAlignment="1">
      <alignment horizontal="right" indent="1"/>
    </xf>
    <xf numFmtId="0" fontId="13" fillId="0" borderId="9" xfId="3" applyFont="1" applyBorder="1" applyAlignment="1">
      <alignment horizontal="left" wrapText="1" indent="1"/>
    </xf>
    <xf numFmtId="0" fontId="13" fillId="0" borderId="11" xfId="3" applyFont="1" applyBorder="1" applyAlignment="1">
      <alignment horizontal="left" wrapText="1" indent="1"/>
    </xf>
    <xf numFmtId="166" fontId="15" fillId="0" borderId="10" xfId="1" applyNumberFormat="1" applyFont="1" applyFill="1" applyBorder="1" applyAlignment="1">
      <alignment horizontal="left"/>
    </xf>
    <xf numFmtId="165" fontId="14" fillId="0" borderId="11" xfId="1" applyNumberFormat="1" applyFont="1" applyFill="1" applyBorder="1" applyAlignment="1">
      <alignment horizontal="right"/>
    </xf>
    <xf numFmtId="0" fontId="2" fillId="0" borderId="10" xfId="3" applyFont="1" applyBorder="1" applyAlignment="1">
      <alignment horizontal="left"/>
    </xf>
    <xf numFmtId="0" fontId="1" fillId="0" borderId="6" xfId="3" applyBorder="1" applyAlignment="1">
      <alignment horizontal="right"/>
    </xf>
    <xf numFmtId="0" fontId="13" fillId="0" borderId="7" xfId="3" applyFont="1" applyBorder="1" applyAlignment="1">
      <alignment horizontal="right" wrapText="1" indent="1"/>
    </xf>
    <xf numFmtId="0" fontId="1" fillId="0" borderId="0" xfId="3" quotePrefix="1" applyAlignment="1">
      <alignment horizontal="right" vertical="top" wrapText="1"/>
    </xf>
    <xf numFmtId="0" fontId="0" fillId="0" borderId="0" xfId="3" quotePrefix="1" applyFont="1" applyAlignment="1">
      <alignment horizontal="right" vertical="center" wrapText="1" indent="1"/>
    </xf>
    <xf numFmtId="0" fontId="1" fillId="0" borderId="0" xfId="3" applyAlignment="1">
      <alignment horizontal="left" vertical="center"/>
    </xf>
    <xf numFmtId="0" fontId="1" fillId="0" borderId="8" xfId="3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/>
    </xf>
    <xf numFmtId="166" fontId="15" fillId="0" borderId="8" xfId="1" applyNumberFormat="1" applyFont="1" applyFill="1" applyBorder="1" applyAlignment="1">
      <alignment horizontal="left"/>
    </xf>
    <xf numFmtId="0" fontId="1" fillId="0" borderId="0" xfId="3" quotePrefix="1" applyAlignment="1">
      <alignment horizontal="right" vertical="center" wrapText="1" indent="1"/>
    </xf>
    <xf numFmtId="166" fontId="15" fillId="0" borderId="0" xfId="1" applyNumberFormat="1" applyFont="1" applyFill="1" applyBorder="1" applyAlignment="1">
      <alignment horizontal="left"/>
    </xf>
    <xf numFmtId="0" fontId="1" fillId="0" borderId="0" xfId="3" applyAlignment="1">
      <alignment horizontal="left" indent="1"/>
    </xf>
    <xf numFmtId="165" fontId="15" fillId="0" borderId="8" xfId="1" applyNumberFormat="1" applyFont="1" applyFill="1" applyBorder="1" applyAlignment="1">
      <alignment horizontal="center"/>
    </xf>
    <xf numFmtId="0" fontId="1" fillId="0" borderId="8" xfId="3" applyBorder="1" applyAlignment="1">
      <alignment horizontal="left"/>
    </xf>
    <xf numFmtId="0" fontId="12" fillId="0" borderId="7" xfId="3" applyFont="1" applyBorder="1" applyAlignment="1">
      <alignment horizontal="left" indent="1"/>
    </xf>
    <xf numFmtId="0" fontId="12" fillId="0" borderId="0" xfId="3" quotePrefix="1" applyFont="1" applyAlignment="1">
      <alignment vertical="top" wrapText="1"/>
    </xf>
    <xf numFmtId="0" fontId="12" fillId="0" borderId="0" xfId="3" applyFont="1" applyAlignment="1">
      <alignment horizontal="right"/>
    </xf>
    <xf numFmtId="0" fontId="12" fillId="0" borderId="8" xfId="3" applyFont="1" applyBorder="1" applyAlignment="1">
      <alignment horizontal="right" vertical="top" indent="1"/>
    </xf>
    <xf numFmtId="0" fontId="12" fillId="0" borderId="9" xfId="3" applyFont="1" applyBorder="1" applyAlignment="1">
      <alignment horizontal="left" indent="1"/>
    </xf>
    <xf numFmtId="0" fontId="12" fillId="0" borderId="11" xfId="3" quotePrefix="1" applyFont="1" applyBorder="1" applyAlignment="1">
      <alignment vertical="top" wrapText="1"/>
    </xf>
    <xf numFmtId="0" fontId="12" fillId="0" borderId="11" xfId="3" applyFont="1" applyBorder="1" applyAlignment="1">
      <alignment horizontal="right"/>
    </xf>
    <xf numFmtId="0" fontId="12" fillId="0" borderId="10" xfId="3" applyFont="1" applyBorder="1" applyAlignment="1">
      <alignment horizontal="right" vertical="top"/>
    </xf>
    <xf numFmtId="3" fontId="1" fillId="0" borderId="7" xfId="3" applyNumberFormat="1" applyBorder="1" applyAlignment="1">
      <alignment vertical="top" wrapText="1"/>
    </xf>
    <xf numFmtId="169" fontId="1" fillId="0" borderId="0" xfId="1" applyNumberFormat="1" applyFont="1" applyFill="1" applyBorder="1" applyAlignment="1">
      <alignment vertical="top" wrapText="1"/>
    </xf>
    <xf numFmtId="0" fontId="1" fillId="0" borderId="0" xfId="3" applyAlignment="1">
      <alignment vertical="top" wrapText="1"/>
    </xf>
    <xf numFmtId="0" fontId="12" fillId="0" borderId="8" xfId="3" applyFont="1" applyBorder="1" applyAlignment="1">
      <alignment horizontal="right"/>
    </xf>
    <xf numFmtId="169" fontId="14" fillId="0" borderId="0" xfId="1" applyNumberFormat="1" applyFont="1" applyFill="1" applyBorder="1" applyAlignment="1">
      <alignment horizontal="right"/>
    </xf>
    <xf numFmtId="0" fontId="17" fillId="0" borderId="7" xfId="3" applyFont="1" applyBorder="1" applyAlignment="1">
      <alignment horizontal="left" wrapText="1" indent="1"/>
    </xf>
    <xf numFmtId="0" fontId="17" fillId="0" borderId="0" xfId="3" applyFont="1" applyAlignment="1">
      <alignment horizontal="left" wrapText="1" indent="1"/>
    </xf>
    <xf numFmtId="0" fontId="13" fillId="0" borderId="9" xfId="3" applyFont="1" applyBorder="1" applyAlignment="1">
      <alignment vertical="top" wrapText="1"/>
    </xf>
    <xf numFmtId="0" fontId="13" fillId="0" borderId="11" xfId="3" applyFont="1" applyBorder="1" applyAlignment="1">
      <alignment vertical="top" wrapText="1"/>
    </xf>
    <xf numFmtId="0" fontId="12" fillId="0" borderId="10" xfId="3" applyFont="1" applyBorder="1" applyAlignment="1">
      <alignment horizontal="left"/>
    </xf>
    <xf numFmtId="169" fontId="14" fillId="0" borderId="11" xfId="1" applyNumberFormat="1" applyFont="1" applyFill="1" applyBorder="1" applyAlignment="1">
      <alignment horizontal="right"/>
    </xf>
    <xf numFmtId="0" fontId="1" fillId="0" borderId="5" xfId="3" quotePrefix="1" applyBorder="1" applyAlignment="1">
      <alignment horizontal="center" vertical="top" wrapText="1"/>
    </xf>
    <xf numFmtId="0" fontId="1" fillId="0" borderId="5" xfId="3" applyBorder="1"/>
    <xf numFmtId="0" fontId="14" fillId="0" borderId="6" xfId="1" quotePrefix="1" applyNumberFormat="1" applyFont="1" applyFill="1" applyBorder="1" applyAlignment="1">
      <alignment horizontal="center"/>
    </xf>
    <xf numFmtId="0" fontId="14" fillId="0" borderId="5" xfId="1" quotePrefix="1" applyNumberFormat="1" applyFont="1" applyFill="1" applyBorder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0" fontId="13" fillId="0" borderId="7" xfId="3" applyFont="1" applyBorder="1" applyAlignment="1">
      <alignment vertical="top" wrapText="1"/>
    </xf>
    <xf numFmtId="0" fontId="13" fillId="0" borderId="0" xfId="3" applyFont="1" applyAlignment="1">
      <alignment horizontal="center" vertical="top" wrapText="1"/>
    </xf>
    <xf numFmtId="0" fontId="14" fillId="0" borderId="8" xfId="1" quotePrefix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0" fontId="13" fillId="0" borderId="1" xfId="3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1" fillId="0" borderId="12" xfId="3" applyBorder="1" applyAlignment="1">
      <alignment horizontal="center" vertical="top" wrapText="1"/>
    </xf>
    <xf numFmtId="170" fontId="1" fillId="0" borderId="12" xfId="3" applyNumberFormat="1" applyBorder="1" applyAlignment="1">
      <alignment vertical="top" wrapText="1"/>
    </xf>
    <xf numFmtId="170" fontId="1" fillId="0" borderId="12" xfId="5" applyNumberFormat="1" applyBorder="1" applyAlignment="1">
      <alignment vertical="top" wrapText="1"/>
    </xf>
    <xf numFmtId="0" fontId="14" fillId="0" borderId="8" xfId="1" quotePrefix="1" applyNumberFormat="1" applyFont="1" applyFill="1" applyBorder="1" applyAlignment="1">
      <alignment horizontal="right" indent="1"/>
    </xf>
    <xf numFmtId="0" fontId="18" fillId="0" borderId="2" xfId="3" applyFont="1" applyBorder="1" applyAlignment="1">
      <alignment horizontal="center" vertical="top" wrapText="1" readingOrder="1"/>
    </xf>
    <xf numFmtId="0" fontId="15" fillId="0" borderId="10" xfId="1" quotePrefix="1" applyNumberFormat="1" applyFont="1" applyFill="1" applyBorder="1" applyAlignment="1">
      <alignment horizontal="center"/>
    </xf>
    <xf numFmtId="170" fontId="15" fillId="0" borderId="11" xfId="1" applyNumberFormat="1" applyFont="1" applyFill="1" applyBorder="1" applyAlignment="1">
      <alignment horizontal="right"/>
    </xf>
    <xf numFmtId="0" fontId="18" fillId="0" borderId="0" xfId="3" applyFont="1" applyAlignment="1">
      <alignment horizontal="center" wrapText="1" readingOrder="1"/>
    </xf>
    <xf numFmtId="0" fontId="18" fillId="0" borderId="0" xfId="3" applyFont="1" applyAlignment="1">
      <alignment horizontal="center" readingOrder="1"/>
    </xf>
    <xf numFmtId="0" fontId="18" fillId="0" borderId="0" xfId="3" applyFont="1" applyAlignment="1">
      <alignment horizontal="left" wrapText="1" indent="1" readingOrder="1"/>
    </xf>
    <xf numFmtId="3" fontId="16" fillId="0" borderId="0" xfId="6" applyNumberFormat="1" applyFont="1" applyAlignment="1">
      <alignment horizontal="left" vertical="center"/>
    </xf>
    <xf numFmtId="0" fontId="20" fillId="0" borderId="0" xfId="2" applyFont="1" applyFill="1" applyBorder="1" applyAlignment="1">
      <alignment horizontal="center" vertical="top" readingOrder="1"/>
    </xf>
    <xf numFmtId="0" fontId="18" fillId="0" borderId="0" xfId="3" applyFont="1" applyAlignment="1">
      <alignment horizontal="center" vertical="top" wrapText="1" readingOrder="1"/>
    </xf>
    <xf numFmtId="0" fontId="21" fillId="0" borderId="0" xfId="3" applyFont="1" applyAlignment="1">
      <alignment horizontal="left" vertical="center" wrapText="1" readingOrder="1"/>
    </xf>
    <xf numFmtId="0" fontId="23" fillId="0" borderId="0" xfId="3" applyFont="1" applyAlignment="1">
      <alignment horizontal="left" vertical="center" readingOrder="1"/>
    </xf>
    <xf numFmtId="0" fontId="24" fillId="0" borderId="0" xfId="3" applyFont="1"/>
    <xf numFmtId="0" fontId="23" fillId="0" borderId="0" xfId="7" applyFont="1" applyAlignment="1">
      <alignment horizontal="left" vertical="center" wrapText="1"/>
    </xf>
    <xf numFmtId="0" fontId="23" fillId="0" borderId="0" xfId="3" applyFont="1" applyAlignment="1">
      <alignment horizontal="left" vertical="center" wrapText="1" readingOrder="1"/>
    </xf>
    <xf numFmtId="0" fontId="23" fillId="0" borderId="0" xfId="7" applyFont="1" applyAlignment="1">
      <alignment horizontal="left" vertical="center"/>
    </xf>
    <xf numFmtId="0" fontId="25" fillId="0" borderId="0" xfId="7" applyFont="1" applyAlignment="1">
      <alignment vertical="center" wrapText="1"/>
    </xf>
    <xf numFmtId="0" fontId="24" fillId="0" borderId="0" xfId="6" quotePrefix="1" applyFont="1"/>
    <xf numFmtId="0" fontId="26" fillId="0" borderId="0" xfId="3" applyFont="1" applyAlignment="1">
      <alignment horizontal="left" vertical="center" wrapText="1" readingOrder="1"/>
    </xf>
    <xf numFmtId="0" fontId="27" fillId="0" borderId="0" xfId="3" quotePrefix="1" applyFont="1" applyAlignment="1">
      <alignment horizontal="left" vertical="center" wrapText="1" readingOrder="1"/>
    </xf>
    <xf numFmtId="0" fontId="1" fillId="0" borderId="0" xfId="3" applyAlignment="1">
      <alignment horizontal="left" vertical="center" wrapText="1" readingOrder="1"/>
    </xf>
    <xf numFmtId="0" fontId="25" fillId="0" borderId="0" xfId="3" quotePrefix="1" applyFont="1" applyAlignment="1">
      <alignment horizontal="left" vertical="center" wrapText="1"/>
    </xf>
    <xf numFmtId="0" fontId="26" fillId="0" borderId="0" xfId="3" applyFont="1" applyAlignment="1">
      <alignment horizontal="left" vertical="top" wrapText="1" indent="1" readingOrder="1"/>
    </xf>
    <xf numFmtId="0" fontId="2" fillId="0" borderId="0" xfId="3" quotePrefix="1" applyFont="1" applyAlignment="1">
      <alignment horizontal="left" vertical="center" wrapText="1"/>
    </xf>
    <xf numFmtId="0" fontId="2" fillId="0" borderId="0" xfId="3" applyFont="1" applyAlignment="1">
      <alignment horizontal="left"/>
    </xf>
    <xf numFmtId="0" fontId="2" fillId="0" borderId="0" xfId="6" quotePrefix="1" applyFont="1" applyAlignment="1">
      <alignment horizontal="left"/>
    </xf>
  </cellXfs>
  <cellStyles count="8">
    <cellStyle name="Comma" xfId="1" builtinId="3"/>
    <cellStyle name="Currency 3" xfId="4" xr:uid="{FB21FDF2-97CA-4A98-BA2A-082590C5B153}"/>
    <cellStyle name="Hyperlink" xfId="2" builtinId="8"/>
    <cellStyle name="Normal" xfId="0" builtinId="0"/>
    <cellStyle name="Normal 19 2" xfId="7" xr:uid="{85648971-6184-4C07-B0ED-02825018B546}"/>
    <cellStyle name="Normal 2" xfId="6" xr:uid="{0B7D526F-F67E-47A2-8F04-4B9D1F25F4F4}"/>
    <cellStyle name="Normal 20" xfId="3" xr:uid="{B5FBB626-E234-4B70-A50D-154A3E13C5E8}"/>
    <cellStyle name="Normal 20 2" xfId="5" xr:uid="{1A78F5E6-BA04-4264-831C-26D8EF2447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172528</xdr:rowOff>
    </xdr:from>
    <xdr:to>
      <xdr:col>1</xdr:col>
      <xdr:colOff>838035</xdr:colOff>
      <xdr:row>4</xdr:row>
      <xdr:rowOff>170484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35AE851A-CFB2-442D-A181-4182847A7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1" y="172528"/>
          <a:ext cx="794904" cy="79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ge.com/b2b/energysupply/qualifyingfacilities/AB16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AFCF1-3FE5-4E0C-955F-AEDD7A2340CF}">
  <sheetPr>
    <tabColor theme="3" tint="0.59999389629810485"/>
    <pageSetUpPr fitToPage="1"/>
  </sheetPr>
  <dimension ref="B1:O71"/>
  <sheetViews>
    <sheetView showGridLines="0" tabSelected="1" topLeftCell="A12" zoomScale="90" zoomScaleNormal="90" zoomScaleSheetLayoutView="100" zoomScalePageLayoutView="90" workbookViewId="0">
      <selection activeCell="D47" sqref="D47"/>
    </sheetView>
  </sheetViews>
  <sheetFormatPr defaultColWidth="8.85546875" defaultRowHeight="9" x14ac:dyDescent="0.15"/>
  <cols>
    <col min="1" max="1" width="2.85546875" style="1" customWidth="1"/>
    <col min="2" max="6" width="17.7109375" style="1" customWidth="1"/>
    <col min="7" max="7" width="17.7109375" style="16" customWidth="1"/>
    <col min="8" max="8" width="14" style="16" customWidth="1"/>
    <col min="9" max="9" width="18" style="1" customWidth="1"/>
    <col min="10" max="10" width="12.28515625" style="1" customWidth="1"/>
    <col min="11" max="16384" width="8.85546875" style="1"/>
  </cols>
  <sheetData>
    <row r="1" spans="2:12" ht="15" customHeight="1" x14ac:dyDescent="0.25">
      <c r="C1" s="2"/>
      <c r="D1" s="2"/>
      <c r="E1" s="2" t="s">
        <v>0</v>
      </c>
      <c r="F1" s="2"/>
      <c r="G1" s="2"/>
      <c r="H1" s="2"/>
      <c r="I1" s="2"/>
    </row>
    <row r="2" spans="2:12" ht="16.5" customHeight="1" x14ac:dyDescent="0.25">
      <c r="C2" s="3"/>
      <c r="D2" s="3"/>
      <c r="E2" s="3" t="s">
        <v>1</v>
      </c>
      <c r="F2" s="3"/>
      <c r="G2" s="3"/>
      <c r="H2" s="3"/>
      <c r="I2" s="3"/>
    </row>
    <row r="3" spans="2:12" ht="16.5" customHeight="1" x14ac:dyDescent="0.25">
      <c r="C3" s="4"/>
      <c r="D3" s="4"/>
      <c r="E3" s="4" t="str">
        <f>"EFFECTIVE "&amp;TEXT(DATE(YEAR(B7),MONTH(B7),DAY(B7)),"mmmm")&amp;" "&amp;DAY(B7)&amp;" - "&amp;DAY(EOMONTH(B7,0))&amp;", "&amp;YEAR(B7)&amp;""</f>
        <v>EFFECTIVE November 1 - 30, 2025</v>
      </c>
      <c r="F3" s="4"/>
      <c r="G3" s="4"/>
      <c r="H3" s="4"/>
      <c r="I3" s="4"/>
    </row>
    <row r="4" spans="2:12" ht="15" customHeight="1" x14ac:dyDescent="0.25">
      <c r="C4" s="2"/>
      <c r="D4" s="2"/>
      <c r="E4" s="2" t="s">
        <v>34</v>
      </c>
      <c r="F4" s="2"/>
      <c r="G4" s="2"/>
      <c r="H4" s="2"/>
      <c r="I4" s="2"/>
      <c r="J4" s="5"/>
      <c r="K4" s="5"/>
      <c r="L4" s="5"/>
    </row>
    <row r="5" spans="2:12" ht="15" customHeight="1" x14ac:dyDescent="0.15">
      <c r="C5" s="6"/>
      <c r="D5" s="6"/>
      <c r="E5" s="7" t="s">
        <v>2</v>
      </c>
      <c r="F5" s="6"/>
      <c r="G5" s="6"/>
      <c r="H5" s="6"/>
      <c r="I5" s="6"/>
    </row>
    <row r="6" spans="2:12" ht="6.75" customHeight="1" x14ac:dyDescent="0.15">
      <c r="G6" s="1"/>
      <c r="H6" s="1"/>
    </row>
    <row r="7" spans="2:12" ht="15" customHeight="1" x14ac:dyDescent="0.15">
      <c r="B7" s="8">
        <v>45962</v>
      </c>
      <c r="C7" s="9"/>
      <c r="D7" s="9"/>
      <c r="E7" s="9"/>
      <c r="F7" s="9"/>
      <c r="G7" s="9"/>
      <c r="H7" s="9"/>
      <c r="I7" s="10"/>
    </row>
    <row r="8" spans="2:12" ht="15" customHeight="1" x14ac:dyDescent="0.25">
      <c r="B8" s="11" t="s">
        <v>3</v>
      </c>
      <c r="C8" s="12"/>
      <c r="D8" s="13"/>
      <c r="E8" s="13"/>
      <c r="F8" s="14"/>
      <c r="G8" s="15"/>
      <c r="I8" s="17"/>
    </row>
    <row r="9" spans="2:12" ht="19.7" customHeight="1" x14ac:dyDescent="0.25">
      <c r="B9" s="18" t="s">
        <v>4</v>
      </c>
      <c r="C9" s="19"/>
      <c r="D9" s="19"/>
      <c r="E9" s="19"/>
      <c r="F9" s="19"/>
      <c r="G9" s="20"/>
      <c r="H9" s="21" t="s">
        <v>5</v>
      </c>
      <c r="I9" s="22"/>
    </row>
    <row r="10" spans="2:12" ht="15" customHeight="1" x14ac:dyDescent="0.2">
      <c r="B10" s="23" t="s">
        <v>6</v>
      </c>
      <c r="C10" s="24"/>
      <c r="D10" s="24"/>
      <c r="E10" s="24"/>
      <c r="F10" s="24"/>
      <c r="G10" s="25"/>
      <c r="H10" s="26">
        <f>ROUND(((H15+H23)/1000000*H28)+H48,6)</f>
        <v>4.7916E-2</v>
      </c>
      <c r="I10" s="27" t="s">
        <v>7</v>
      </c>
      <c r="J10" s="28"/>
    </row>
    <row r="11" spans="2:12" ht="15" customHeight="1" x14ac:dyDescent="0.2">
      <c r="B11" s="29"/>
      <c r="C11" s="29"/>
      <c r="D11" s="29"/>
      <c r="E11" s="29"/>
      <c r="F11" s="29"/>
      <c r="G11" s="30"/>
      <c r="H11" s="31"/>
      <c r="I11" s="32"/>
      <c r="J11" s="32"/>
    </row>
    <row r="12" spans="2:12" ht="15" customHeight="1" x14ac:dyDescent="0.2">
      <c r="B12" s="33" t="s">
        <v>8</v>
      </c>
      <c r="C12" s="34"/>
      <c r="D12" s="35"/>
      <c r="E12" s="35"/>
      <c r="F12" s="14"/>
      <c r="G12" s="36"/>
      <c r="H12" s="37"/>
      <c r="I12" s="38"/>
    </row>
    <row r="13" spans="2:12" ht="15" customHeight="1" x14ac:dyDescent="0.2">
      <c r="B13" s="39" t="s">
        <v>9</v>
      </c>
      <c r="C13" s="40"/>
      <c r="D13" s="40"/>
      <c r="E13" s="40"/>
      <c r="F13" s="40"/>
      <c r="G13" s="41"/>
      <c r="H13" s="42"/>
      <c r="I13" s="43"/>
    </row>
    <row r="14" spans="2:12" ht="15" customHeight="1" x14ac:dyDescent="0.2">
      <c r="B14" s="39" t="s">
        <v>10</v>
      </c>
      <c r="C14" s="40"/>
      <c r="D14" s="40"/>
      <c r="E14" s="40"/>
      <c r="F14" s="40"/>
      <c r="G14" s="41"/>
      <c r="H14" s="44"/>
      <c r="I14" s="45"/>
    </row>
    <row r="15" spans="2:12" ht="15" customHeight="1" x14ac:dyDescent="0.2">
      <c r="B15" s="46"/>
      <c r="C15" s="40"/>
      <c r="D15" s="40"/>
      <c r="E15" s="40"/>
      <c r="F15" s="29"/>
      <c r="G15" s="47" t="s">
        <v>8</v>
      </c>
      <c r="H15" s="42">
        <v>3.74</v>
      </c>
      <c r="I15" s="43" t="s">
        <v>11</v>
      </c>
    </row>
    <row r="16" spans="2:12" ht="15" customHeight="1" x14ac:dyDescent="0.2">
      <c r="B16" s="48"/>
      <c r="C16" s="49"/>
      <c r="D16" s="49"/>
      <c r="E16" s="49"/>
      <c r="F16" s="49"/>
      <c r="G16" s="50"/>
      <c r="H16" s="51"/>
      <c r="I16" s="52"/>
    </row>
    <row r="17" spans="2:15" ht="15" customHeight="1" x14ac:dyDescent="0.2">
      <c r="B17" s="33" t="s">
        <v>12</v>
      </c>
      <c r="C17" s="35"/>
      <c r="D17" s="35"/>
      <c r="E17" s="35"/>
      <c r="F17" s="14"/>
      <c r="G17" s="53"/>
      <c r="H17" s="37"/>
      <c r="I17" s="38"/>
    </row>
    <row r="18" spans="2:15" ht="15" customHeight="1" x14ac:dyDescent="0.2">
      <c r="B18" s="39" t="s">
        <v>13</v>
      </c>
      <c r="C18" s="40"/>
      <c r="D18" s="40"/>
      <c r="E18" s="40"/>
      <c r="F18" s="40"/>
      <c r="G18" s="41"/>
      <c r="H18" s="44"/>
      <c r="I18" s="45"/>
    </row>
    <row r="19" spans="2:15" ht="15" customHeight="1" x14ac:dyDescent="0.2">
      <c r="B19" s="39" t="s">
        <v>14</v>
      </c>
      <c r="C19" s="40"/>
      <c r="D19" s="40"/>
      <c r="E19" s="40"/>
      <c r="F19" s="40"/>
      <c r="G19" s="41"/>
      <c r="H19" s="44"/>
      <c r="I19" s="45"/>
    </row>
    <row r="20" spans="2:15" ht="15" customHeight="1" x14ac:dyDescent="0.2">
      <c r="B20" s="54"/>
      <c r="D20" s="55"/>
      <c r="E20" s="56" t="s">
        <v>15</v>
      </c>
      <c r="F20" s="57" t="s">
        <v>35</v>
      </c>
      <c r="G20" s="58"/>
      <c r="H20" s="59">
        <v>2.5795000000000003</v>
      </c>
      <c r="I20" s="60" t="s">
        <v>11</v>
      </c>
    </row>
    <row r="21" spans="2:15" ht="15" customHeight="1" x14ac:dyDescent="0.2">
      <c r="B21" s="54"/>
      <c r="D21" s="55"/>
      <c r="E21" s="61" t="s">
        <v>16</v>
      </c>
      <c r="F21" s="57" t="s">
        <v>36</v>
      </c>
      <c r="G21" s="58"/>
      <c r="H21" s="59">
        <v>2.3800000000000002E-2</v>
      </c>
      <c r="I21" s="60" t="s">
        <v>11</v>
      </c>
    </row>
    <row r="22" spans="2:15" ht="15" customHeight="1" x14ac:dyDescent="0.2">
      <c r="B22" s="54"/>
      <c r="C22" s="55"/>
      <c r="D22" s="62"/>
      <c r="E22" s="62"/>
      <c r="F22" s="63"/>
      <c r="G22" s="64"/>
      <c r="H22" s="62"/>
      <c r="I22" s="65"/>
    </row>
    <row r="23" spans="2:15" ht="15" customHeight="1" x14ac:dyDescent="0.2">
      <c r="B23" s="66"/>
      <c r="C23" s="67"/>
      <c r="D23" s="67"/>
      <c r="E23" s="67"/>
      <c r="F23" s="68"/>
      <c r="G23" s="69" t="s">
        <v>17</v>
      </c>
      <c r="H23" s="42">
        <f>$H$20+$H$21</f>
        <v>2.6033000000000004</v>
      </c>
      <c r="I23" s="43" t="s">
        <v>11</v>
      </c>
    </row>
    <row r="24" spans="2:15" ht="15" customHeight="1" x14ac:dyDescent="0.2">
      <c r="B24" s="70"/>
      <c r="C24" s="71"/>
      <c r="D24" s="71"/>
      <c r="E24" s="71"/>
      <c r="F24" s="72"/>
      <c r="G24" s="73"/>
      <c r="H24" s="51"/>
      <c r="I24" s="52"/>
    </row>
    <row r="25" spans="2:15" ht="15" customHeight="1" x14ac:dyDescent="0.2">
      <c r="B25" s="33" t="s">
        <v>18</v>
      </c>
      <c r="C25" s="35"/>
      <c r="D25" s="35"/>
      <c r="E25" s="35"/>
      <c r="F25" s="14"/>
      <c r="G25" s="36"/>
      <c r="H25" s="37"/>
      <c r="I25" s="38"/>
    </row>
    <row r="26" spans="2:15" ht="15" customHeight="1" x14ac:dyDescent="0.2">
      <c r="B26" s="39" t="s">
        <v>19</v>
      </c>
      <c r="C26" s="40"/>
      <c r="D26" s="40"/>
      <c r="E26" s="40"/>
      <c r="F26" s="40"/>
      <c r="G26" s="41"/>
      <c r="H26" s="44"/>
      <c r="I26" s="45"/>
    </row>
    <row r="27" spans="2:15" ht="15" customHeight="1" x14ac:dyDescent="0.2">
      <c r="B27" s="74"/>
      <c r="C27" s="75"/>
      <c r="D27" s="75">
        <v>6924</v>
      </c>
      <c r="E27" s="76" t="s">
        <v>20</v>
      </c>
      <c r="F27" s="29"/>
      <c r="G27" s="77"/>
      <c r="H27" s="78"/>
      <c r="I27" s="43"/>
      <c r="J27" s="79"/>
      <c r="K27" s="80"/>
      <c r="L27" s="80"/>
      <c r="M27" s="80"/>
      <c r="N27" s="80"/>
      <c r="O27" s="80"/>
    </row>
    <row r="28" spans="2:15" ht="15" customHeight="1" x14ac:dyDescent="0.2">
      <c r="B28" s="74"/>
      <c r="C28" s="75"/>
      <c r="D28" s="76"/>
      <c r="E28" s="76"/>
      <c r="F28" s="29"/>
      <c r="G28" s="47" t="s">
        <v>21</v>
      </c>
      <c r="H28" s="78">
        <f>$D$27</f>
        <v>6924</v>
      </c>
      <c r="I28" s="43" t="s">
        <v>20</v>
      </c>
      <c r="J28" s="80"/>
      <c r="K28" s="80"/>
      <c r="L28" s="80"/>
      <c r="M28" s="80"/>
      <c r="N28" s="80"/>
      <c r="O28" s="80"/>
    </row>
    <row r="29" spans="2:15" ht="15" customHeight="1" x14ac:dyDescent="0.2">
      <c r="B29" s="81"/>
      <c r="C29" s="82"/>
      <c r="D29" s="82"/>
      <c r="E29" s="82"/>
      <c r="F29" s="82"/>
      <c r="G29" s="83"/>
      <c r="H29" s="84"/>
      <c r="I29" s="52"/>
    </row>
    <row r="30" spans="2:15" ht="15" customHeight="1" x14ac:dyDescent="0.2">
      <c r="B30" s="33" t="s">
        <v>22</v>
      </c>
      <c r="C30" s="85"/>
      <c r="D30" s="85"/>
      <c r="E30" s="86"/>
      <c r="F30" s="86"/>
      <c r="G30" s="87"/>
      <c r="H30" s="88"/>
      <c r="I30" s="38"/>
    </row>
    <row r="31" spans="2:15" ht="15" customHeight="1" x14ac:dyDescent="0.2">
      <c r="B31" s="39" t="s">
        <v>23</v>
      </c>
      <c r="C31" s="40"/>
      <c r="D31" s="40"/>
      <c r="E31" s="40"/>
      <c r="F31" s="40"/>
      <c r="G31" s="41"/>
      <c r="H31" s="89"/>
      <c r="I31" s="45"/>
    </row>
    <row r="32" spans="2:15" ht="15" customHeight="1" x14ac:dyDescent="0.2">
      <c r="B32" s="39" t="s">
        <v>24</v>
      </c>
      <c r="C32" s="40"/>
      <c r="D32" s="40"/>
      <c r="E32" s="40"/>
      <c r="F32" s="40"/>
      <c r="G32" s="41"/>
      <c r="H32" s="89"/>
      <c r="I32" s="45"/>
    </row>
    <row r="33" spans="2:9" ht="15" customHeight="1" x14ac:dyDescent="0.2">
      <c r="B33" s="90"/>
      <c r="C33" s="91"/>
      <c r="D33" s="91"/>
      <c r="E33" s="29"/>
      <c r="F33" s="29"/>
      <c r="G33" s="92"/>
      <c r="H33" s="93"/>
      <c r="I33" s="43"/>
    </row>
    <row r="34" spans="2:9" ht="15" customHeight="1" x14ac:dyDescent="0.2">
      <c r="B34" s="90"/>
      <c r="C34" s="94" t="s">
        <v>22</v>
      </c>
      <c r="D34" s="95"/>
      <c r="E34" s="29"/>
      <c r="F34" s="29"/>
      <c r="G34" s="92"/>
      <c r="H34" s="93"/>
      <c r="I34" s="43"/>
    </row>
    <row r="35" spans="2:9" ht="15" customHeight="1" x14ac:dyDescent="0.2">
      <c r="B35" s="90"/>
      <c r="C35" s="96" t="s">
        <v>25</v>
      </c>
      <c r="D35" s="96" t="s">
        <v>7</v>
      </c>
      <c r="E35" s="29"/>
      <c r="F35" s="29"/>
      <c r="G35" s="92"/>
      <c r="H35" s="93"/>
      <c r="I35" s="43"/>
    </row>
    <row r="36" spans="2:9" ht="15" customHeight="1" x14ac:dyDescent="0.2">
      <c r="B36" s="90"/>
      <c r="C36" s="97">
        <v>2014</v>
      </c>
      <c r="D36" s="98">
        <v>3.2200000000000002E-3</v>
      </c>
      <c r="E36" s="29"/>
      <c r="F36" s="29"/>
      <c r="G36" s="92"/>
      <c r="H36" s="93"/>
      <c r="I36" s="43"/>
    </row>
    <row r="37" spans="2:9" ht="15" customHeight="1" x14ac:dyDescent="0.2">
      <c r="B37" s="90"/>
      <c r="C37" s="97">
        <v>2015</v>
      </c>
      <c r="D37" s="98">
        <v>3.29E-3</v>
      </c>
      <c r="E37" s="29"/>
      <c r="F37" s="29"/>
      <c r="G37" s="92"/>
      <c r="H37" s="93"/>
      <c r="I37" s="43"/>
    </row>
    <row r="38" spans="2:9" ht="15" customHeight="1" x14ac:dyDescent="0.2">
      <c r="B38" s="90"/>
      <c r="C38" s="97">
        <v>2016</v>
      </c>
      <c r="D38" s="98">
        <v>3.3500000000000001E-3</v>
      </c>
      <c r="E38" s="29"/>
      <c r="F38" s="29"/>
      <c r="G38" s="92"/>
      <c r="H38" s="93"/>
      <c r="I38" s="43"/>
    </row>
    <row r="39" spans="2:9" ht="15" customHeight="1" x14ac:dyDescent="0.2">
      <c r="B39" s="90"/>
      <c r="C39" s="97">
        <v>2017</v>
      </c>
      <c r="D39" s="98">
        <v>3.4199999999999999E-3</v>
      </c>
      <c r="E39" s="29"/>
      <c r="F39" s="29"/>
      <c r="G39" s="92"/>
      <c r="H39" s="93"/>
      <c r="I39" s="43"/>
    </row>
    <row r="40" spans="2:9" ht="15" customHeight="1" x14ac:dyDescent="0.2">
      <c r="B40" s="90"/>
      <c r="C40" s="97">
        <v>2018</v>
      </c>
      <c r="D40" s="98">
        <v>3.49E-3</v>
      </c>
      <c r="E40" s="29"/>
      <c r="F40" s="29"/>
      <c r="G40" s="92"/>
      <c r="H40" s="93"/>
      <c r="I40" s="43"/>
    </row>
    <row r="41" spans="2:9" ht="15" customHeight="1" x14ac:dyDescent="0.2">
      <c r="B41" s="90"/>
      <c r="C41" s="97">
        <v>2019</v>
      </c>
      <c r="D41" s="98">
        <v>3.5599999999999998E-3</v>
      </c>
      <c r="E41" s="29"/>
      <c r="F41" s="29"/>
      <c r="G41" s="92"/>
      <c r="H41" s="93"/>
      <c r="I41" s="43"/>
    </row>
    <row r="42" spans="2:9" ht="15" customHeight="1" x14ac:dyDescent="0.2">
      <c r="B42" s="90"/>
      <c r="C42" s="97">
        <v>2020</v>
      </c>
      <c r="D42" s="98">
        <v>3.64E-3</v>
      </c>
      <c r="E42" s="29"/>
      <c r="F42" s="29"/>
      <c r="G42" s="92"/>
      <c r="H42" s="93"/>
      <c r="I42" s="43"/>
    </row>
    <row r="43" spans="2:9" ht="15" customHeight="1" x14ac:dyDescent="0.2">
      <c r="B43" s="90"/>
      <c r="C43" s="97">
        <v>2021</v>
      </c>
      <c r="D43" s="98">
        <v>3.7100000000000002E-3</v>
      </c>
      <c r="E43" s="29"/>
      <c r="F43" s="29"/>
      <c r="G43" s="92"/>
      <c r="H43" s="93"/>
      <c r="I43" s="43"/>
    </row>
    <row r="44" spans="2:9" ht="15" customHeight="1" x14ac:dyDescent="0.2">
      <c r="B44" s="90"/>
      <c r="C44" s="97">
        <v>2022</v>
      </c>
      <c r="D44" s="98">
        <v>3.7699999999999999E-3</v>
      </c>
      <c r="E44" s="29"/>
      <c r="F44" s="29"/>
      <c r="G44" s="92"/>
      <c r="H44" s="93"/>
      <c r="I44" s="43"/>
    </row>
    <row r="45" spans="2:9" ht="15" customHeight="1" x14ac:dyDescent="0.2">
      <c r="B45" s="90"/>
      <c r="C45" s="97">
        <v>2023</v>
      </c>
      <c r="D45" s="98">
        <v>3.8400000000000001E-3</v>
      </c>
      <c r="E45" s="29"/>
      <c r="F45" s="29"/>
      <c r="G45" s="92"/>
      <c r="H45" s="93"/>
      <c r="I45" s="43"/>
    </row>
    <row r="46" spans="2:9" ht="15" customHeight="1" x14ac:dyDescent="0.2">
      <c r="B46" s="90"/>
      <c r="C46" s="97">
        <v>2024</v>
      </c>
      <c r="D46" s="99">
        <f>1.02*D45</f>
        <v>3.9167999999999998E-3</v>
      </c>
      <c r="E46" s="29"/>
      <c r="F46" s="29"/>
      <c r="G46" s="92"/>
      <c r="H46" s="93"/>
      <c r="I46" s="43"/>
    </row>
    <row r="47" spans="2:9" ht="15" customHeight="1" x14ac:dyDescent="0.2">
      <c r="B47" s="90"/>
      <c r="C47" s="97">
        <v>2025</v>
      </c>
      <c r="D47" s="99">
        <f t="shared" ref="D47:D48" si="0">1.02*D46</f>
        <v>3.9951359999999998E-3</v>
      </c>
      <c r="E47" s="29"/>
      <c r="F47" s="29"/>
      <c r="G47" s="92"/>
      <c r="H47" s="93"/>
      <c r="I47" s="43"/>
    </row>
    <row r="48" spans="2:9" ht="15" customHeight="1" x14ac:dyDescent="0.2">
      <c r="B48" s="90"/>
      <c r="C48" s="97">
        <v>2026</v>
      </c>
      <c r="D48" s="99">
        <f t="shared" si="0"/>
        <v>4.0750387200000002E-3</v>
      </c>
      <c r="E48" s="29"/>
      <c r="F48" s="29"/>
      <c r="G48" s="100" t="s">
        <v>22</v>
      </c>
      <c r="H48" s="93">
        <v>3.9951359999999998E-3</v>
      </c>
      <c r="I48" s="43" t="s">
        <v>7</v>
      </c>
    </row>
    <row r="49" spans="2:12" ht="15" customHeight="1" x14ac:dyDescent="0.2">
      <c r="B49" s="81"/>
      <c r="C49" s="101"/>
      <c r="D49" s="101"/>
      <c r="E49" s="82"/>
      <c r="F49" s="82"/>
      <c r="G49" s="102"/>
      <c r="H49" s="103"/>
      <c r="I49" s="52"/>
    </row>
    <row r="50" spans="2:12" ht="15" customHeight="1" x14ac:dyDescent="0.2">
      <c r="C50" s="104"/>
      <c r="D50" s="104"/>
      <c r="E50" s="105" t="s">
        <v>26</v>
      </c>
      <c r="F50" s="106"/>
      <c r="G50" s="106"/>
      <c r="H50" s="106"/>
      <c r="I50" s="106"/>
    </row>
    <row r="51" spans="2:12" ht="15" customHeight="1" x14ac:dyDescent="0.15">
      <c r="C51" s="107"/>
      <c r="D51" s="107"/>
      <c r="E51" s="108" t="s">
        <v>27</v>
      </c>
      <c r="F51" s="109"/>
      <c r="G51" s="109"/>
      <c r="H51" s="109"/>
      <c r="I51" s="109"/>
    </row>
    <row r="52" spans="2:12" ht="15" customHeight="1" x14ac:dyDescent="0.2">
      <c r="C52" s="110"/>
      <c r="D52" s="110"/>
      <c r="E52" s="105" t="s">
        <v>28</v>
      </c>
      <c r="F52" s="104"/>
      <c r="G52" s="104"/>
      <c r="H52" s="104"/>
      <c r="I52" s="104"/>
    </row>
    <row r="53" spans="2:12" ht="15" customHeight="1" x14ac:dyDescent="0.15">
      <c r="B53" s="107" t="s">
        <v>29</v>
      </c>
      <c r="C53" s="110"/>
      <c r="D53" s="110"/>
      <c r="E53" s="107"/>
      <c r="F53" s="107"/>
      <c r="G53" s="107"/>
      <c r="H53" s="107"/>
      <c r="I53" s="107"/>
    </row>
    <row r="54" spans="2:12" ht="11.85" customHeight="1" x14ac:dyDescent="0.2">
      <c r="B54" s="111" t="s">
        <v>30</v>
      </c>
      <c r="C54" s="110"/>
      <c r="D54" s="110"/>
      <c r="E54" s="110"/>
      <c r="F54" s="110"/>
      <c r="G54" s="110"/>
      <c r="H54" s="110"/>
      <c r="I54" s="110"/>
      <c r="J54" s="112"/>
      <c r="K54" s="112"/>
      <c r="L54" s="112"/>
    </row>
    <row r="55" spans="2:12" ht="12.75" customHeight="1" x14ac:dyDescent="0.2">
      <c r="B55" s="111" t="s">
        <v>31</v>
      </c>
      <c r="C55" s="113"/>
      <c r="D55" s="113"/>
      <c r="E55" s="110"/>
      <c r="F55" s="110"/>
      <c r="G55" s="110"/>
      <c r="H55" s="110"/>
      <c r="I55" s="110"/>
      <c r="J55" s="112"/>
      <c r="K55" s="112"/>
      <c r="L55" s="112"/>
    </row>
    <row r="56" spans="2:12" ht="12.75" customHeight="1" x14ac:dyDescent="0.2">
      <c r="B56" s="114"/>
      <c r="C56" s="113"/>
      <c r="D56" s="113"/>
      <c r="E56" s="110"/>
      <c r="F56" s="110"/>
      <c r="G56" s="110"/>
      <c r="H56" s="110"/>
      <c r="I56" s="110"/>
      <c r="J56" s="112"/>
      <c r="K56" s="112"/>
      <c r="L56" s="112"/>
    </row>
    <row r="57" spans="2:12" ht="12.75" customHeight="1" x14ac:dyDescent="0.15">
      <c r="B57" s="115" t="s">
        <v>32</v>
      </c>
      <c r="C57" s="113"/>
      <c r="D57" s="113"/>
      <c r="E57" s="113"/>
      <c r="F57" s="113"/>
      <c r="G57" s="113"/>
      <c r="H57" s="113"/>
      <c r="I57" s="113"/>
      <c r="J57" s="116"/>
      <c r="K57" s="116"/>
      <c r="L57" s="116"/>
    </row>
    <row r="58" spans="2:12" ht="12.75" customHeight="1" x14ac:dyDescent="0.2">
      <c r="B58" s="115" t="s">
        <v>33</v>
      </c>
      <c r="C58" s="117"/>
      <c r="D58" s="117"/>
      <c r="E58" s="113"/>
      <c r="F58" s="113"/>
      <c r="G58" s="113"/>
      <c r="H58" s="113"/>
      <c r="I58" s="113"/>
      <c r="J58" s="116"/>
      <c r="K58" s="116"/>
      <c r="L58" s="116"/>
    </row>
    <row r="59" spans="2:12" ht="16.149999999999999" customHeight="1" x14ac:dyDescent="0.15">
      <c r="B59" s="115"/>
      <c r="C59" s="118"/>
      <c r="D59" s="118"/>
      <c r="E59" s="113"/>
      <c r="F59" s="113"/>
      <c r="G59" s="113"/>
      <c r="H59" s="113"/>
      <c r="I59" s="113"/>
      <c r="J59" s="116"/>
      <c r="K59" s="116"/>
      <c r="L59" s="116"/>
    </row>
    <row r="60" spans="2:12" ht="12.75" customHeight="1" x14ac:dyDescent="0.2">
      <c r="B60" s="117" t="str">
        <f>"NOTE:  PG&amp;E reserves all of its available rights and remedies to revise this posting retroactive to "&amp;TEXT(B7,"mmmm d, yyyy")&amp;"."</f>
        <v>NOTE:  PG&amp;E reserves all of its available rights and remedies to revise this posting retroactive to November 1, 2025.</v>
      </c>
      <c r="C60" s="119"/>
      <c r="D60" s="119"/>
      <c r="E60" s="117"/>
      <c r="F60" s="117"/>
      <c r="G60" s="117"/>
      <c r="H60" s="117"/>
      <c r="I60" s="117"/>
      <c r="J60" s="117"/>
      <c r="K60" s="117"/>
      <c r="L60" s="117"/>
    </row>
    <row r="61" spans="2:12" ht="15" customHeight="1" x14ac:dyDescent="0.15">
      <c r="B61" s="118"/>
      <c r="C61" s="120"/>
      <c r="D61" s="120"/>
      <c r="E61" s="118"/>
      <c r="F61" s="118"/>
      <c r="G61" s="118"/>
      <c r="H61" s="118"/>
      <c r="I61" s="118"/>
    </row>
    <row r="62" spans="2:12" ht="15" customHeight="1" x14ac:dyDescent="0.15">
      <c r="B62" s="119"/>
      <c r="D62" s="16"/>
      <c r="E62" s="119"/>
      <c r="F62" s="119"/>
      <c r="G62" s="119"/>
      <c r="H62" s="119"/>
      <c r="I62" s="119"/>
    </row>
    <row r="63" spans="2:12" ht="15" customHeight="1" x14ac:dyDescent="0.15">
      <c r="B63" s="120"/>
      <c r="C63" s="121"/>
      <c r="D63" s="121"/>
      <c r="E63" s="120"/>
      <c r="F63" s="120"/>
      <c r="G63" s="120"/>
      <c r="H63" s="120"/>
      <c r="I63" s="120"/>
      <c r="J63" s="122"/>
      <c r="K63" s="122"/>
      <c r="L63" s="122"/>
    </row>
    <row r="64" spans="2:12" x14ac:dyDescent="0.15">
      <c r="C64" s="123"/>
      <c r="D64" s="123"/>
      <c r="E64" s="16"/>
      <c r="F64" s="124"/>
      <c r="G64" s="1"/>
      <c r="H64" s="1"/>
    </row>
    <row r="65" spans="2:12" x14ac:dyDescent="0.15">
      <c r="B65" s="125"/>
      <c r="D65" s="16"/>
      <c r="E65" s="121"/>
      <c r="F65" s="121"/>
      <c r="G65" s="121"/>
      <c r="H65" s="121"/>
      <c r="I65" s="121"/>
      <c r="J65" s="121"/>
      <c r="K65" s="121"/>
      <c r="L65" s="121"/>
    </row>
    <row r="66" spans="2:12" x14ac:dyDescent="0.15">
      <c r="B66" s="123"/>
      <c r="D66" s="16"/>
      <c r="E66" s="123"/>
      <c r="F66" s="123"/>
      <c r="G66" s="123"/>
      <c r="H66" s="123"/>
      <c r="I66" s="123"/>
      <c r="J66" s="123"/>
      <c r="K66" s="123"/>
      <c r="L66" s="123"/>
    </row>
    <row r="67" spans="2:12" x14ac:dyDescent="0.15">
      <c r="D67" s="16"/>
      <c r="E67" s="16"/>
      <c r="F67" s="124"/>
      <c r="G67" s="1"/>
      <c r="H67" s="1"/>
    </row>
    <row r="68" spans="2:12" x14ac:dyDescent="0.15">
      <c r="D68" s="16"/>
      <c r="E68" s="16"/>
      <c r="F68" s="124"/>
      <c r="G68" s="1"/>
      <c r="H68" s="1"/>
    </row>
    <row r="69" spans="2:12" x14ac:dyDescent="0.15">
      <c r="B69" s="28"/>
      <c r="D69" s="16"/>
      <c r="E69" s="16"/>
      <c r="F69" s="124"/>
      <c r="G69" s="1"/>
      <c r="H69" s="1"/>
    </row>
    <row r="70" spans="2:12" x14ac:dyDescent="0.15">
      <c r="E70" s="16"/>
      <c r="F70" s="124"/>
      <c r="G70" s="1"/>
      <c r="H70" s="1"/>
    </row>
    <row r="71" spans="2:12" x14ac:dyDescent="0.15">
      <c r="E71" s="16"/>
      <c r="F71" s="124"/>
      <c r="G71" s="1"/>
      <c r="H71" s="1"/>
    </row>
  </sheetData>
  <sheetProtection sheet="1" objects="1" scenarios="1"/>
  <mergeCells count="1">
    <mergeCell ref="H9:I9"/>
  </mergeCells>
  <hyperlinks>
    <hyperlink ref="E51" r:id="rId1" xr:uid="{7BC930A8-A63D-4EB0-8099-DBE5FEE8B57F}"/>
  </hyperlinks>
  <printOptions horizontalCentered="1"/>
  <pageMargins left="0.5" right="0.5" top="0.5" bottom="0.35" header="0.2" footer="0.15"/>
  <pageSetup scale="63" orientation="portrait" r:id="rId2"/>
  <headerFooter alignWithMargins="0">
    <oddFooter>&amp;C&amp;1#&amp;"Calibri"&amp;12&amp;K000000Internal</oddFooter>
  </headerFooter>
  <drawing r:id="rId3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 1613</vt:lpstr>
      <vt:lpstr>'AB 1613'!Print_Area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2025-11-05T22:42:18Z</dcterms:created>
  <dcterms:modified xsi:type="dcterms:W3CDTF">2025-11-05T22:45:04Z</dcterms:modified>
</cp:coreProperties>
</file>