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08\"/>
    </mc:Choice>
  </mc:AlternateContent>
  <xr:revisionPtr revIDLastSave="0" documentId="8_{25DCD1BA-37A9-4FE9-A1C1-69E01543E8F3}" xr6:coauthVersionLast="47" xr6:coauthVersionMax="47" xr10:uidLastSave="{00000000-0000-0000-0000-000000000000}"/>
  <bookViews>
    <workbookView xWindow="-120" yWindow="-120" windowWidth="29040" windowHeight="15720" xr2:uid="{11A19E08-FA00-4E3D-B979-7E962E2F83F7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L71" i="1"/>
  <c r="K10" i="1"/>
  <c r="K33" i="1"/>
  <c r="K39" i="1" s="1"/>
  <c r="K40" i="1" s="1"/>
  <c r="K45" i="1" s="1"/>
  <c r="K13" i="1"/>
  <c r="K11" i="1"/>
  <c r="B79" i="1"/>
  <c r="G5" i="1"/>
  <c r="K47" i="1" l="1"/>
  <c r="L14" i="1" s="1"/>
  <c r="K71" i="1"/>
  <c r="K14" i="1" s="1"/>
  <c r="L13" i="1" l="1"/>
  <c r="L11" i="1"/>
  <c r="L10" i="1"/>
  <c r="L12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<sst xmlns="http://schemas.openxmlformats.org/spreadsheetml/2006/main" count="134" uniqueCount="91">
  <si>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</si>
  <si>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</si>
  <si>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</si>
  <si>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</si>
  <si>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</si>
  <si>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</si>
  <si>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</si>
  <si>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</si>
  <si>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</si>
  <si>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</si>
  <si>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</si>
  <si>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</si>
  <si>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</si>
  <si>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</si>
  <si>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</si>
  <si>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</si>
  <si>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</si>
  <si>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</si>
  <si>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</si>
  <si>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</si>
  <si>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</si>
  <si>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</si>
  <si>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</si>
  <si>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</si>
  <si>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</si>
  <si>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</si>
  <si>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</si>
  <si>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</si>
  <si>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</si>
  <si>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</si>
  <si>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</si>
  <si>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</si>
  <si>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</si>
  <si>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</si>
  <si>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</si>
  <si>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</si>
  <si>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</si>
  <si>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</si>
  <si>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</si>
  <si>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</si>
  <si>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</si>
  <si>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</si>
  <si>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</si>
  <si>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</si>
  <si>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</si>
  <si>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</si>
  <si>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</si>
  <si>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</si>
  <si>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</si>
  <si>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</si>
  <si>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</si>
  <si>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</si>
  <si>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</si>
  <si>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</si>
  <si>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</si>
  <si>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</si>
  <si>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</si>
  <si>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</si>
  <si>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</si>
  <si>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</si>
  <si>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</si>
  <si>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</si>
  <si>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</si>
  <si>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</si>
  <si>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</si>
  <si>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</si>
  <si>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</si>
  <si>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</si>
  <si>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</si>
  <si>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</si>
  <si>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</si>
  <si>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</si>
  <si>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</si>
  <si>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</si>
  <si>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</si>
  <si>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</si>
  <si>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</si>
  <si>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</si>
  <si>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</si>
  <si>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</si>
  <si>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</si>
  <si>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</si>
  <si>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</si>
  <si>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</si>
  <si>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</si>
  <si>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08/07/2025</t>
  </si>
  <si>
    <t>PG&amp;E AL 5014-G</t>
  </si>
  <si>
    <t>PG&amp;E AL 4971-G, Backbone</t>
  </si>
  <si>
    <t>PG&amp;E AL 5090-G, Non-Backbone</t>
  </si>
  <si>
    <t>PG&amp;E AL 5088-G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</si>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</sst>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4" xfId="2" applyFont="1" applyBorder="1"/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1F1454FC-3C5B-46A7-964F-D55DC5C5BE7F}"/>
    <cellStyle name="Normal" xfId="0" builtinId="0"/>
    <cellStyle name="Normal 19 2" xfId="2" xr:uid="{0DE589EF-2528-47B2-B0BA-9C99C7C6FF37}"/>
    <cellStyle name="Normal 2" xfId="3" xr:uid="{4CBAC668-7630-4625-A0A4-9C713E9BBC7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F952DB3A-8A09-4A5C-AEF6-C07CE09EE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5F6E-4353-4F16-98AE-BFA9195209CD}">
  <sheetPr>
    <tabColor theme="3" tint="0.59999389629810485"/>
    <pageSetUpPr fitToPage="1"/>
  </sheetPr>
  <dimension ref="B1:O90"/>
  <sheetViews>
    <sheetView showGridLines="0" tabSelected="1" zoomScale="130" zoomScaleNormal="130" zoomScaleSheetLayoutView="130" zoomScalePageLayoutView="120" workbookViewId="0">
      <selection activeCell="N41" sqref="N41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8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August 1 - 31, 2025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45870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8.8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4.4992999999999998E-2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0</v>
      </c>
      <c r="L11" s="27">
        <f>IF(SUM(L65)=0,0,ROUND((($K$25*L55)*$K$47/10^6)+($K$50*L55),6))</f>
        <v>4.4992999999999998E-2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0</v>
      </c>
      <c r="L12" s="27">
        <f>IF(SUM(L67)=0,0,ROUND((($K$25*L56)*$K$47/10^6)+($K$50*L56),6))</f>
        <v>4.4992999999999998E-2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0</v>
      </c>
      <c r="L13" s="27">
        <f>IF(SUM(L70)=0,0,ROUND((($K$25*L57)*$K$47/10^6)+($K$50*L57),6))</f>
        <v>4.4992999999999998E-2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0</v>
      </c>
      <c r="L14" s="27">
        <f>IF(SUM(L71)=0,0,ROUND(($K$25*$K$47/10^6)+($K$50),6))</f>
        <v>4.4992999999999998E-2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6425.9018316473557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2.8466999999999998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3.14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2.9933999999999998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0.72819999999999996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0.85329999999999995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0.01</v>
      </c>
      <c r="K39" s="115">
        <f>K33/(1-J39)-K33</f>
        <v>3.0236363636363617E-2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0.82099999999999995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2.5847000000000007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5.1999999999999998E-3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3.4108999999999998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6.4042999999999992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3.8400000000000001E-3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 t="s">
        <v>90</v>
      </c>
      <c r="L54" s="151">
        <v>1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 t="s">
        <v>90</v>
      </c>
      <c r="L55" s="154">
        <v>1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 t="s">
        <v>90</v>
      </c>
      <c r="L56" s="154">
        <v>1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 t="s">
        <v>90</v>
      </c>
      <c r="L57" s="155">
        <v>1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65" t="s">
        <v>59</v>
      </c>
      <c r="L61" s="166"/>
      <c r="M61" s="19"/>
    </row>
    <row r="62" spans="2:13" x14ac:dyDescent="0.15">
      <c r="B62" s="167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68">
        <v>45870</v>
      </c>
      <c r="L62" s="169"/>
      <c r="M62" s="19"/>
    </row>
    <row r="63" spans="2:13" x14ac:dyDescent="0.15">
      <c r="B63" s="170" t="s">
        <v>62</v>
      </c>
      <c r="C63" s="171"/>
      <c r="D63" s="171"/>
      <c r="E63" s="172" t="s">
        <v>63</v>
      </c>
      <c r="F63" s="172"/>
      <c r="G63" s="171" t="s">
        <v>64</v>
      </c>
      <c r="H63" s="171" t="s">
        <v>65</v>
      </c>
      <c r="I63" s="171"/>
      <c r="J63" s="173"/>
      <c r="K63" s="145" t="s">
        <v>5</v>
      </c>
      <c r="L63" s="174" t="s">
        <v>6</v>
      </c>
      <c r="M63" s="19"/>
    </row>
    <row r="64" spans="2:13" x14ac:dyDescent="0.15">
      <c r="B64" s="175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6" t="s">
        <v>90</v>
      </c>
      <c r="L64" s="177">
        <v>126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8" t="s">
        <v>90</v>
      </c>
      <c r="L65" s="179">
        <v>147</v>
      </c>
      <c r="M65" s="19"/>
    </row>
    <row r="66" spans="2:13" x14ac:dyDescent="0.15">
      <c r="B66" s="175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80"/>
      <c r="L66" s="181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8" t="s">
        <v>90</v>
      </c>
      <c r="L67" s="179">
        <v>347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82"/>
      <c r="L68" s="183"/>
      <c r="M68" s="19"/>
    </row>
    <row r="69" spans="2:13" x14ac:dyDescent="0.15">
      <c r="B69" s="175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4"/>
      <c r="L69" s="185"/>
      <c r="M69" s="19"/>
    </row>
    <row r="70" spans="2:13" x14ac:dyDescent="0.15">
      <c r="B70" s="175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8" t="s">
        <v>90</v>
      </c>
      <c r="L70" s="179">
        <v>124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6" t="str">
        <f>IF(SUM(K64:K70)=0, "", SUM(K64:K70))</f>
        <v/>
      </c>
      <c r="L71" s="187">
        <f>IF(SUM(L64:L70)=0, "", SUM(L64:L70))</f>
        <v>744</v>
      </c>
      <c r="M71" s="19"/>
    </row>
    <row r="72" spans="2:13" ht="10.9" customHeight="1" x14ac:dyDescent="0.15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9"/>
    </row>
    <row r="73" spans="2:13" ht="10.9" customHeight="1" x14ac:dyDescent="0.15">
      <c r="B73" s="189" t="s">
        <v>79</v>
      </c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9"/>
    </row>
    <row r="74" spans="2:13" ht="7.5" customHeight="1" x14ac:dyDescent="0.15">
      <c r="B74" s="190" t="s">
        <v>80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9"/>
    </row>
    <row r="75" spans="2:13" x14ac:dyDescent="0.15">
      <c r="B75" s="190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9"/>
    </row>
    <row r="76" spans="2:13" ht="8.85" customHeight="1" x14ac:dyDescent="0.15">
      <c r="B76" s="190" t="s">
        <v>81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"/>
    </row>
    <row r="77" spans="2:13" x14ac:dyDescent="0.15">
      <c r="B77" s="190" t="s">
        <v>82</v>
      </c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"/>
    </row>
    <row r="78" spans="2:13" x14ac:dyDescent="0.15"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"/>
    </row>
    <row r="79" spans="2:13" x14ac:dyDescent="0.15">
      <c r="B79" s="192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August 1, 2025.</v>
      </c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"/>
    </row>
    <row r="80" spans="2:13" ht="8.85" customHeight="1" x14ac:dyDescent="0.15">
      <c r="B80" s="193" t="s">
        <v>83</v>
      </c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"/>
    </row>
    <row r="81" spans="2:15" ht="9" customHeight="1" x14ac:dyDescent="0.2">
      <c r="B81" s="190" t="s">
        <v>84</v>
      </c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95"/>
      <c r="O81" s="195"/>
    </row>
    <row r="82" spans="2:15" x14ac:dyDescent="0.15">
      <c r="B82" s="196"/>
      <c r="C82" s="197"/>
      <c r="D82" s="197"/>
      <c r="E82" s="197"/>
      <c r="F82" s="19"/>
      <c r="G82" s="197"/>
      <c r="H82" s="197"/>
      <c r="I82" s="197"/>
      <c r="J82" s="197"/>
      <c r="K82" s="197"/>
      <c r="L82" s="197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mergeCells count="2">
    <mergeCell ref="K61:L61"/>
    <mergeCell ref="K62:L62"/>
  </mergeCells>
  <printOptions horizontalCentered="1"/>
  <pageMargins left="0.5" right="0.5" top="0.5" bottom="0.35" header="0.2" footer="0.15"/>
  <pageSetup scale="86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2025-08-05T17:05:13Z</dcterms:created>
  <dcterms:modified xsi:type="dcterms:W3CDTF">2025-08-05T17:06:11Z</dcterms:modified>
</cp:coreProperties>
</file>